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\Documents\Magic Briefcase\2019-21\COVID budgets\"/>
    </mc:Choice>
  </mc:AlternateContent>
  <xr:revisionPtr revIDLastSave="0" documentId="13_ncr:1_{5079C51C-1083-403E-AC0E-8013A577009F}" xr6:coauthVersionLast="47" xr6:coauthVersionMax="47" xr10:uidLastSave="{00000000-0000-0000-0000-000000000000}"/>
  <bookViews>
    <workbookView xWindow="28680" yWindow="-120" windowWidth="29040" windowHeight="15840" xr2:uid="{E6A77BDE-A23F-41CB-B70E-208BEE0E8D92}"/>
  </bookViews>
  <sheets>
    <sheet name="Summary Table to Govts" sheetId="7" r:id="rId1"/>
    <sheet name="Full Table" sheetId="1" r:id="rId2"/>
    <sheet name="general aid for govts" sheetId="4" r:id="rId3"/>
    <sheet name="transit" sheetId="5" r:id="rId4"/>
    <sheet name="rental assistance" sheetId="8" r:id="rId5"/>
    <sheet name="school districts" sheetId="9" r:id="rId6"/>
    <sheet name="Sources" sheetId="2" r:id="rId7"/>
  </sheets>
  <definedNames>
    <definedName name="_xlnm._FilterDatabase" localSheetId="5" hidden="1">'school districts'!$A$19:$E$19</definedName>
    <definedName name="alloc" localSheetId="5">#REF!</definedName>
    <definedName name="alloc">#REF!</definedName>
    <definedName name="CCDDD" localSheetId="5">#REF!</definedName>
    <definedName name="CCDDD">#REF!</definedName>
    <definedName name="CY_Eligibles" localSheetId="5">#REF!</definedName>
    <definedName name="CY_Eligibles">#REF!</definedName>
    <definedName name="Pov_lu" localSheetId="5">#REF!</definedName>
    <definedName name="Pov_lu">#REF!</definedName>
    <definedName name="_xlnm.Print_Area" localSheetId="5">'school districts'!$A$12:$A$326</definedName>
    <definedName name="_xlnm.Print_Titles" localSheetId="5">'school districts'!$12:$17</definedName>
    <definedName name="PY_Eligibles" localSheetId="5">#REF!</definedName>
    <definedName name="PY_Eligibles">#REF!</definedName>
    <definedName name="Z_6A036DB9_801D_4FEF_B5E8_DBDD36F187C9_.wvu.PrintTitles" localSheetId="5" hidden="1">'school districts'!#REF!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7" l="1"/>
  <c r="M37" i="7"/>
  <c r="K37" i="7"/>
  <c r="I37" i="7"/>
  <c r="G37" i="7"/>
  <c r="E37" i="7"/>
  <c r="O35" i="7"/>
  <c r="O31" i="7"/>
  <c r="O29" i="7"/>
  <c r="O27" i="7"/>
  <c r="O25" i="7"/>
  <c r="O23" i="7"/>
  <c r="K87" i="1"/>
  <c r="F87" i="1"/>
  <c r="G87" i="1"/>
  <c r="H87" i="1"/>
  <c r="I87" i="1"/>
  <c r="E87" i="1"/>
  <c r="K62" i="1"/>
  <c r="K71" i="1" s="1"/>
  <c r="F71" i="1"/>
  <c r="G71" i="1"/>
  <c r="H71" i="1"/>
  <c r="I71" i="1"/>
  <c r="E71" i="1"/>
  <c r="K54" i="1"/>
  <c r="F54" i="1"/>
  <c r="G54" i="1"/>
  <c r="H54" i="1"/>
  <c r="I54" i="1"/>
  <c r="E54" i="1"/>
  <c r="K43" i="1"/>
  <c r="F43" i="1"/>
  <c r="G43" i="1"/>
  <c r="H43" i="1"/>
  <c r="I43" i="1"/>
  <c r="E43" i="1"/>
  <c r="K21" i="1"/>
  <c r="K26" i="1" s="1"/>
  <c r="F26" i="1"/>
  <c r="G26" i="1"/>
  <c r="H26" i="1"/>
  <c r="I26" i="1"/>
  <c r="E26" i="1"/>
  <c r="F15" i="1"/>
  <c r="G15" i="1"/>
  <c r="H15" i="1"/>
  <c r="I15" i="1"/>
  <c r="K15" i="1"/>
  <c r="I62" i="1" l="1"/>
  <c r="K70" i="1"/>
  <c r="K69" i="1"/>
  <c r="D6" i="9" l="1"/>
  <c r="C6" i="9"/>
  <c r="B6" i="9"/>
  <c r="B18" i="9"/>
  <c r="C18" i="9"/>
  <c r="D18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18" i="9" l="1"/>
  <c r="K99" i="1"/>
  <c r="K61" i="1"/>
  <c r="K50" i="1"/>
  <c r="I23" i="1"/>
  <c r="I24" i="1" s="1"/>
  <c r="K41" i="1"/>
  <c r="K38" i="1"/>
  <c r="K77" i="1"/>
  <c r="K74" i="1" l="1"/>
  <c r="K49" i="1"/>
  <c r="G8" i="8"/>
  <c r="G9" i="8"/>
  <c r="G10" i="8"/>
  <c r="G11" i="8"/>
  <c r="G12" i="8"/>
  <c r="G13" i="8"/>
  <c r="G14" i="8"/>
  <c r="G15" i="8"/>
  <c r="G16" i="8"/>
  <c r="G17" i="8"/>
  <c r="G20" i="8"/>
  <c r="G21" i="8"/>
  <c r="G22" i="8"/>
  <c r="G24" i="8"/>
  <c r="G5" i="8"/>
  <c r="E24" i="8"/>
  <c r="D24" i="8"/>
  <c r="K86" i="1"/>
  <c r="O19" i="7"/>
  <c r="O20" i="7"/>
  <c r="M21" i="7"/>
  <c r="K85" i="1"/>
  <c r="K78" i="1"/>
  <c r="K79" i="1"/>
  <c r="K80" i="1"/>
  <c r="K60" i="1"/>
  <c r="K42" i="1"/>
  <c r="K25" i="1"/>
  <c r="G21" i="7" l="1"/>
  <c r="I21" i="7"/>
  <c r="E21" i="7"/>
  <c r="O18" i="7"/>
  <c r="O17" i="7"/>
  <c r="O16" i="7"/>
  <c r="M13" i="7"/>
  <c r="M33" i="7" s="1"/>
  <c r="K13" i="7"/>
  <c r="I13" i="7"/>
  <c r="I33" i="7" s="1"/>
  <c r="G13" i="7"/>
  <c r="E13" i="7"/>
  <c r="E33" i="7" s="1"/>
  <c r="O12" i="7"/>
  <c r="O11" i="7"/>
  <c r="O10" i="7"/>
  <c r="O9" i="7"/>
  <c r="G33" i="1"/>
  <c r="O21" i="7" l="1"/>
  <c r="G33" i="7"/>
  <c r="K21" i="7"/>
  <c r="K33" i="7" s="1"/>
  <c r="O13" i="7"/>
  <c r="O33" i="7" s="1"/>
  <c r="E28" i="5"/>
  <c r="F28" i="5"/>
  <c r="D28" i="5"/>
  <c r="D22" i="5"/>
  <c r="F22" i="5"/>
  <c r="E22" i="5"/>
  <c r="D10" i="4"/>
  <c r="D12" i="4" s="1"/>
  <c r="N8" i="4"/>
  <c r="M9" i="4"/>
  <c r="P9" i="4" s="1"/>
  <c r="M8" i="4"/>
  <c r="I8" i="4"/>
  <c r="I10" i="4" s="1"/>
  <c r="H9" i="4"/>
  <c r="J9" i="4" s="1"/>
  <c r="H8" i="4"/>
  <c r="E8" i="4"/>
  <c r="N10" i="4"/>
  <c r="M10" i="4"/>
  <c r="K96" i="1"/>
  <c r="K97" i="1"/>
  <c r="K98" i="1"/>
  <c r="K100" i="1"/>
  <c r="K101" i="1"/>
  <c r="K102" i="1"/>
  <c r="K103" i="1"/>
  <c r="K104" i="1"/>
  <c r="K107" i="1"/>
  <c r="K108" i="1"/>
  <c r="K109" i="1"/>
  <c r="K110" i="1"/>
  <c r="K111" i="1"/>
  <c r="K95" i="1"/>
  <c r="E113" i="1"/>
  <c r="K76" i="1"/>
  <c r="K81" i="1"/>
  <c r="K82" i="1"/>
  <c r="K83" i="1"/>
  <c r="K84" i="1"/>
  <c r="K75" i="1"/>
  <c r="K58" i="1"/>
  <c r="K59" i="1"/>
  <c r="K63" i="1"/>
  <c r="K64" i="1"/>
  <c r="K65" i="1"/>
  <c r="K66" i="1"/>
  <c r="K67" i="1"/>
  <c r="K68" i="1"/>
  <c r="K57" i="1"/>
  <c r="H48" i="1"/>
  <c r="K47" i="1"/>
  <c r="K51" i="1"/>
  <c r="K52" i="1"/>
  <c r="K53" i="1"/>
  <c r="K46" i="1"/>
  <c r="K37" i="1"/>
  <c r="K39" i="1"/>
  <c r="K40" i="1"/>
  <c r="K36" i="1"/>
  <c r="K30" i="1"/>
  <c r="K31" i="1"/>
  <c r="K32" i="1"/>
  <c r="K29" i="1"/>
  <c r="F33" i="1"/>
  <c r="H33" i="1"/>
  <c r="I33" i="1"/>
  <c r="K20" i="1"/>
  <c r="K22" i="1"/>
  <c r="K23" i="1"/>
  <c r="K19" i="1"/>
  <c r="K12" i="1"/>
  <c r="K13" i="1"/>
  <c r="K14" i="1"/>
  <c r="K11" i="1"/>
  <c r="E15" i="1"/>
  <c r="G113" i="1"/>
  <c r="H113" i="1"/>
  <c r="I113" i="1"/>
  <c r="F113" i="1"/>
  <c r="H24" i="1"/>
  <c r="F24" i="1"/>
  <c r="K18" i="1"/>
  <c r="P10" i="4" l="1"/>
  <c r="P8" i="4"/>
  <c r="C9" i="4"/>
  <c r="C10" i="4" s="1"/>
  <c r="E10" i="4" s="1"/>
  <c r="J8" i="4"/>
  <c r="H10" i="4"/>
  <c r="J10" i="4"/>
  <c r="E9" i="4"/>
  <c r="G89" i="1"/>
  <c r="G115" i="1" s="1"/>
  <c r="K113" i="1"/>
  <c r="E89" i="1"/>
  <c r="E115" i="1" s="1"/>
  <c r="F89" i="1"/>
  <c r="F115" i="1" s="1"/>
  <c r="I89" i="1"/>
  <c r="I115" i="1" s="1"/>
  <c r="K48" i="1"/>
  <c r="H89" i="1"/>
  <c r="H115" i="1" s="1"/>
  <c r="K33" i="1"/>
  <c r="K24" i="1"/>
  <c r="K89" i="1" l="1"/>
  <c r="K115" i="1" s="1"/>
</calcChain>
</file>

<file path=xl/sharedStrings.xml><?xml version="1.0" encoding="utf-8"?>
<sst xmlns="http://schemas.openxmlformats.org/spreadsheetml/2006/main" count="926" uniqueCount="855">
  <si>
    <t>(Dollars in Billions)</t>
  </si>
  <si>
    <t>Families First Coronavirus Response Act</t>
  </si>
  <si>
    <t>CARES Act</t>
  </si>
  <si>
    <t>Paycheck Protection Program &amp; Health Care Enhancement Act</t>
  </si>
  <si>
    <t>Coronavirus Response &amp; Relief Supplemental Appropriations Act</t>
  </si>
  <si>
    <t>American Rescue Plan Act</t>
  </si>
  <si>
    <t>Total</t>
  </si>
  <si>
    <t>General Aid to State &amp; Local Governments</t>
  </si>
  <si>
    <t>Enhanced Medicaid Match</t>
  </si>
  <si>
    <t>Education</t>
  </si>
  <si>
    <t>https://www.democrats.senate.gov/imo/media/doc/Revised%20CD%20memo_ESSER_EANS_HEERF_Senate%20passed%20sub%20to%20HR1319_3-9-21.pdf</t>
  </si>
  <si>
    <t>Child &amp; Family Services</t>
  </si>
  <si>
    <t>Child Care &amp; Development Block Grant</t>
  </si>
  <si>
    <t>Head Start</t>
  </si>
  <si>
    <t>https://www.democrats.senate.gov/imo/media/doc/Head%20Start%20in%20FY2021%20Reconciliation%20(2-17-21)[1].pdf</t>
  </si>
  <si>
    <t>Community Services Block Grant</t>
  </si>
  <si>
    <t>SNAP Administrative Expenses (grants to states)</t>
  </si>
  <si>
    <t>?</t>
  </si>
  <si>
    <t>Transportation</t>
  </si>
  <si>
    <t>https://www.democrats.senate.gov/imo/media/doc/American%20Rescue%20Plan%20Act%20-%205307%20Runs%20(Tentative)%203.8.21.pdf</t>
  </si>
  <si>
    <t>Housing</t>
  </si>
  <si>
    <t>Rental Assistance (direct to states)</t>
  </si>
  <si>
    <t>Rental Assistance (direct to locals)</t>
  </si>
  <si>
    <t>Indian Community Development Block Grants</t>
  </si>
  <si>
    <t>Homelessness assistance and supportive services</t>
  </si>
  <si>
    <t>Community Development Block Grants</t>
  </si>
  <si>
    <t>Health</t>
  </si>
  <si>
    <t>COVID testing &amp; monitoring</t>
  </si>
  <si>
    <t>Vaccines</t>
  </si>
  <si>
    <t>Administration for Community Living</t>
  </si>
  <si>
    <t>Telehealth</t>
  </si>
  <si>
    <t>Income Support</t>
  </si>
  <si>
    <t>FPUC</t>
  </si>
  <si>
    <t>PEUC</t>
  </si>
  <si>
    <t>PUA</t>
  </si>
  <si>
    <t>https://www.democrats.senate.gov/imo/media/doc/State-Level%20Estimates%20for%20a%20Proposed%20Third%20Direct%20Payment%20v2.pdf</t>
  </si>
  <si>
    <t>Loan Programs</t>
  </si>
  <si>
    <t>PPP</t>
  </si>
  <si>
    <t>EIDL</t>
  </si>
  <si>
    <t>Other</t>
  </si>
  <si>
    <t>Funding for Individuals and Businesses</t>
  </si>
  <si>
    <t>UI (grants to states)</t>
  </si>
  <si>
    <t>Direct and Indirect Funding Flowing Through Governments</t>
  </si>
  <si>
    <t>Committee for a Responsible Federal Budget</t>
  </si>
  <si>
    <t>https://www.covidmoneytracker.org/</t>
  </si>
  <si>
    <t>National Association of State Budget Officers</t>
  </si>
  <si>
    <t>https://www.nasbo.org/mainsite/resources/coronavirus-resources/federal-guidance</t>
  </si>
  <si>
    <t>U.S. Senate Democrats</t>
  </si>
  <si>
    <t>State Fiscal Recovery Fund</t>
  </si>
  <si>
    <t>Local Fiscal Recovery Fund</t>
  </si>
  <si>
    <t>State Capital Projects Fund</t>
  </si>
  <si>
    <t>Governor's Emergency Education Relief Fund</t>
  </si>
  <si>
    <t>Elementary and Secondary School Emergency Relief Fund</t>
  </si>
  <si>
    <t>Emergency Assistance to Non-Public Schools</t>
  </si>
  <si>
    <t>Higher Education Emergency Relief Fund (public institutions)</t>
  </si>
  <si>
    <t>Higher Education Emergency Relief Fund (private institutions)</t>
  </si>
  <si>
    <t>Higher Education Emergency Relief Fund Subtotal</t>
  </si>
  <si>
    <t xml:space="preserve">Child Care Stabilization </t>
  </si>
  <si>
    <t>Food Stamps</t>
  </si>
  <si>
    <t>Child Nutrition Assistance</t>
  </si>
  <si>
    <t>State Transportation Infrastructure Grants</t>
  </si>
  <si>
    <t>Grants for Airports</t>
  </si>
  <si>
    <t>Urban Infrastructure Grants (transit)</t>
  </si>
  <si>
    <t>Rural Infrastructure Grants (transit)</t>
  </si>
  <si>
    <t>Medicaid Continuous Coverage Requirement</t>
  </si>
  <si>
    <t>COVID Testing for Uninsured</t>
  </si>
  <si>
    <t>Community Health Centers</t>
  </si>
  <si>
    <t>Testing &amp; Monitoring R&amp;D</t>
  </si>
  <si>
    <t>Public Health Workforce</t>
  </si>
  <si>
    <t>Election Security Grants</t>
  </si>
  <si>
    <t>State &amp; Local Law Enforcement Assistance</t>
  </si>
  <si>
    <t>Economic Adjustment Assistance (for states and communities)</t>
  </si>
  <si>
    <t>Temporary Funding of First Week of Benefits</t>
  </si>
  <si>
    <t>Restaurant Grants</t>
  </si>
  <si>
    <t>Shuttered Venue Operator Grants</t>
  </si>
  <si>
    <t>Aviation Manufacturing Workforce</t>
  </si>
  <si>
    <t>Grants to Health Providers</t>
  </si>
  <si>
    <t>EIDL Advance</t>
  </si>
  <si>
    <t>Loans to Airlines</t>
  </si>
  <si>
    <t>Subtotal General Aid</t>
  </si>
  <si>
    <t>Subtotal Education</t>
  </si>
  <si>
    <t>Subtotal Child &amp; Family</t>
  </si>
  <si>
    <t>Subtotal Transportation</t>
  </si>
  <si>
    <t>Subtotal Housing</t>
  </si>
  <si>
    <t>Subtotal Health</t>
  </si>
  <si>
    <t>Subtotal Rental Assistance</t>
  </si>
  <si>
    <t>Subtotal Other</t>
  </si>
  <si>
    <t>Total to Governments</t>
  </si>
  <si>
    <t>Total to Individuals and Businesses</t>
  </si>
  <si>
    <t>Total to Washington</t>
  </si>
  <si>
    <t>(PL 116-127)</t>
  </si>
  <si>
    <t>(PL 116-136)</t>
  </si>
  <si>
    <t>(PL 116-139)</t>
  </si>
  <si>
    <t>(PL 116-260)</t>
  </si>
  <si>
    <t>(PL 117-2)</t>
  </si>
  <si>
    <t>CRF</t>
  </si>
  <si>
    <t>King County</t>
  </si>
  <si>
    <t>Pierce County</t>
  </si>
  <si>
    <t>Snohomish County</t>
  </si>
  <si>
    <t>Spokane County</t>
  </si>
  <si>
    <t>Clark County</t>
  </si>
  <si>
    <t>Adams County</t>
  </si>
  <si>
    <t>Thurston County</t>
  </si>
  <si>
    <t>Asotin County</t>
  </si>
  <si>
    <t>Kitsap County</t>
  </si>
  <si>
    <t>Benton County</t>
  </si>
  <si>
    <t>Yakima County</t>
  </si>
  <si>
    <t>Chelan County</t>
  </si>
  <si>
    <t>Whatcom County</t>
  </si>
  <si>
    <t>Clallam County</t>
  </si>
  <si>
    <t>Skagit County</t>
  </si>
  <si>
    <t>Columbia County</t>
  </si>
  <si>
    <t>Cowlitz County</t>
  </si>
  <si>
    <t>Grant County</t>
  </si>
  <si>
    <t>Douglas County</t>
  </si>
  <si>
    <t>Franklin County</t>
  </si>
  <si>
    <t>Ferry County</t>
  </si>
  <si>
    <t>Island County</t>
  </si>
  <si>
    <t>Lewis County</t>
  </si>
  <si>
    <t>Garfield County</t>
  </si>
  <si>
    <t>Grays Harbor County</t>
  </si>
  <si>
    <t>Mason County</t>
  </si>
  <si>
    <t>Jefferson County</t>
  </si>
  <si>
    <t>Walla Walla County</t>
  </si>
  <si>
    <t>Whitman County</t>
  </si>
  <si>
    <t>Kittitas County</t>
  </si>
  <si>
    <t>Klickitat County</t>
  </si>
  <si>
    <t>Stevens County</t>
  </si>
  <si>
    <t>Lincoln County</t>
  </si>
  <si>
    <t>Okanogan County</t>
  </si>
  <si>
    <t>Pacific County</t>
  </si>
  <si>
    <t>Pend Oreille County</t>
  </si>
  <si>
    <t>San Juan County</t>
  </si>
  <si>
    <t>Skamania County</t>
  </si>
  <si>
    <t>Wahkiakum County</t>
  </si>
  <si>
    <t>Aberdeen</t>
  </si>
  <si>
    <t>Seattle</t>
  </si>
  <si>
    <t>Airway Heights</t>
  </si>
  <si>
    <t>Spokane</t>
  </si>
  <si>
    <t>Albion</t>
  </si>
  <si>
    <t>Tacoma</t>
  </si>
  <si>
    <t>Algona</t>
  </si>
  <si>
    <t>Vancouver</t>
  </si>
  <si>
    <t>Almira</t>
  </si>
  <si>
    <t>Kent</t>
  </si>
  <si>
    <t>Anacortes</t>
  </si>
  <si>
    <t xml:space="preserve">Yakima  </t>
  </si>
  <si>
    <t>Arlington</t>
  </si>
  <si>
    <t>Everett</t>
  </si>
  <si>
    <t xml:space="preserve">Asotin  </t>
  </si>
  <si>
    <t>Bellevue</t>
  </si>
  <si>
    <t>Auburn</t>
  </si>
  <si>
    <t>Renton</t>
  </si>
  <si>
    <t>Bainbridge Island</t>
  </si>
  <si>
    <t>Spokane Valley</t>
  </si>
  <si>
    <t>Battle Ground</t>
  </si>
  <si>
    <t>Bellingham</t>
  </si>
  <si>
    <t>Beaux Arts Village</t>
  </si>
  <si>
    <t>Kirkland</t>
  </si>
  <si>
    <t>Federal Way</t>
  </si>
  <si>
    <t>Pasco</t>
  </si>
  <si>
    <t>Benton City</t>
  </si>
  <si>
    <t>Kennewick</t>
  </si>
  <si>
    <t>Bingen</t>
  </si>
  <si>
    <t>Black Diamond</t>
  </si>
  <si>
    <t>Redmond</t>
  </si>
  <si>
    <t>Blaine</t>
  </si>
  <si>
    <t>Lakewood</t>
  </si>
  <si>
    <t>Bonney Lake</t>
  </si>
  <si>
    <t>Sammamish</t>
  </si>
  <si>
    <t>Bothell</t>
  </si>
  <si>
    <t>Shoreline</t>
  </si>
  <si>
    <t>Bremerton</t>
  </si>
  <si>
    <t>Lacey</t>
  </si>
  <si>
    <t>Brewster</t>
  </si>
  <si>
    <t>Burien</t>
  </si>
  <si>
    <t>Bridgeport</t>
  </si>
  <si>
    <t>Brier</t>
  </si>
  <si>
    <t>Marysville</t>
  </si>
  <si>
    <t>Buckley</t>
  </si>
  <si>
    <t>Olympia</t>
  </si>
  <si>
    <t>Bucoda</t>
  </si>
  <si>
    <t xml:space="preserve">Walla Walla  </t>
  </si>
  <si>
    <t>Burlington</t>
  </si>
  <si>
    <t>Mount Vernon</t>
  </si>
  <si>
    <t>Camas</t>
  </si>
  <si>
    <t>Edmonds</t>
  </si>
  <si>
    <t>Carbonado</t>
  </si>
  <si>
    <t>Puyallup</t>
  </si>
  <si>
    <t>Carnation</t>
  </si>
  <si>
    <t>Lynnwood</t>
  </si>
  <si>
    <t>Cashmere</t>
  </si>
  <si>
    <t>Issaquah</t>
  </si>
  <si>
    <t>Castle Rock</t>
  </si>
  <si>
    <t>Richland</t>
  </si>
  <si>
    <t>Cathlamet</t>
  </si>
  <si>
    <t>Longview</t>
  </si>
  <si>
    <t>Centralia</t>
  </si>
  <si>
    <t>Pullman</t>
  </si>
  <si>
    <t>Chehalis</t>
  </si>
  <si>
    <t>University Place</t>
  </si>
  <si>
    <t xml:space="preserve">Chelan  </t>
  </si>
  <si>
    <t>Lake Stevens</t>
  </si>
  <si>
    <t>Cheney</t>
  </si>
  <si>
    <t>Des Moines</t>
  </si>
  <si>
    <t>Chewelah</t>
  </si>
  <si>
    <t>SeaTac</t>
  </si>
  <si>
    <t>Clarkston</t>
  </si>
  <si>
    <t>Wenatchee</t>
  </si>
  <si>
    <t>Cle Elum</t>
  </si>
  <si>
    <t>Maple Valley</t>
  </si>
  <si>
    <t>Clyde Hill</t>
  </si>
  <si>
    <t>Mercer Island</t>
  </si>
  <si>
    <t>Colfax</t>
  </si>
  <si>
    <t>College Place</t>
  </si>
  <si>
    <t>Colton</t>
  </si>
  <si>
    <t>Moses Lake</t>
  </si>
  <si>
    <t>Colville</t>
  </si>
  <si>
    <t>Tumwater</t>
  </si>
  <si>
    <t>Conconully</t>
  </si>
  <si>
    <t>Oak Harbor</t>
  </si>
  <si>
    <t>Concrete</t>
  </si>
  <si>
    <t>Kenmore</t>
  </si>
  <si>
    <t>Connell</t>
  </si>
  <si>
    <t>Mukilteo</t>
  </si>
  <si>
    <t>Cosmopolis</t>
  </si>
  <si>
    <t>Mountlake Terrace</t>
  </si>
  <si>
    <t>Coulee City</t>
  </si>
  <si>
    <t>Coulee Dam</t>
  </si>
  <si>
    <t>Coupeville</t>
  </si>
  <si>
    <t>Covington</t>
  </si>
  <si>
    <t>Ellensburg</t>
  </si>
  <si>
    <t>Creston</t>
  </si>
  <si>
    <t>Mill Creek</t>
  </si>
  <si>
    <t>Cusick</t>
  </si>
  <si>
    <t>Tukwila</t>
  </si>
  <si>
    <t>Darrington</t>
  </si>
  <si>
    <t>Davenport</t>
  </si>
  <si>
    <t>Port Angeles</t>
  </si>
  <si>
    <t>Dayton</t>
  </si>
  <si>
    <t>Monroe</t>
  </si>
  <si>
    <t>Deer Park</t>
  </si>
  <si>
    <t>Sunnyside</t>
  </si>
  <si>
    <t>DuPont</t>
  </si>
  <si>
    <t>Duvall</t>
  </si>
  <si>
    <t>Washougal</t>
  </si>
  <si>
    <t>East Wenatchee</t>
  </si>
  <si>
    <t>Eatonville</t>
  </si>
  <si>
    <t>West Richland</t>
  </si>
  <si>
    <t>Edgewood</t>
  </si>
  <si>
    <t>Lynden</t>
  </si>
  <si>
    <t>Ferndale</t>
  </si>
  <si>
    <t>Electric City</t>
  </si>
  <si>
    <t>Port Orchard</t>
  </si>
  <si>
    <t>Elma</t>
  </si>
  <si>
    <t>Snoqualmie</t>
  </si>
  <si>
    <t>Elmer City</t>
  </si>
  <si>
    <t>Lake Forest Park</t>
  </si>
  <si>
    <t>Endicott</t>
  </si>
  <si>
    <t>Woodinville</t>
  </si>
  <si>
    <t>Entiat</t>
  </si>
  <si>
    <t>Enumclaw</t>
  </si>
  <si>
    <t>Ephrata</t>
  </si>
  <si>
    <t>Kelso</t>
  </si>
  <si>
    <t>Newcastle</t>
  </si>
  <si>
    <t>Everson</t>
  </si>
  <si>
    <t>Fairfield</t>
  </si>
  <si>
    <t>Sedro-Woolley</t>
  </si>
  <si>
    <t>Farmington</t>
  </si>
  <si>
    <t>Poulsbo</t>
  </si>
  <si>
    <t>Grandview</t>
  </si>
  <si>
    <t>Liberty Lake</t>
  </si>
  <si>
    <t>Fife</t>
  </si>
  <si>
    <t>Gig Harbor</t>
  </si>
  <si>
    <t>Fircrest</t>
  </si>
  <si>
    <t>Shelton</t>
  </si>
  <si>
    <t>Forks</t>
  </si>
  <si>
    <t>Sumner</t>
  </si>
  <si>
    <t>Friday Harbor</t>
  </si>
  <si>
    <t>Garfield</t>
  </si>
  <si>
    <t>Snohomish</t>
  </si>
  <si>
    <t>George</t>
  </si>
  <si>
    <t>Port Townsend</t>
  </si>
  <si>
    <t>Gold Bar</t>
  </si>
  <si>
    <t>Goldendale</t>
  </si>
  <si>
    <t>Yelm</t>
  </si>
  <si>
    <t>Grand Coulee</t>
  </si>
  <si>
    <t>Granger</t>
  </si>
  <si>
    <t>Ridgefield</t>
  </si>
  <si>
    <t>Granite Falls</t>
  </si>
  <si>
    <t>Toppenish</t>
  </si>
  <si>
    <t>Hamilton</t>
  </si>
  <si>
    <t>Hoquiam</t>
  </si>
  <si>
    <t>Harrah</t>
  </si>
  <si>
    <t>Orting</t>
  </si>
  <si>
    <t>Harrington</t>
  </si>
  <si>
    <t>Othello</t>
  </si>
  <si>
    <t>Hartline</t>
  </si>
  <si>
    <t>Milton</t>
  </si>
  <si>
    <t>Hatton</t>
  </si>
  <si>
    <t>Selah</t>
  </si>
  <si>
    <t>Hunts Point</t>
  </si>
  <si>
    <t>Ilwaco</t>
  </si>
  <si>
    <t>Quincy</t>
  </si>
  <si>
    <t>Index</t>
  </si>
  <si>
    <t>Sequim</t>
  </si>
  <si>
    <t>Ione</t>
  </si>
  <si>
    <t>Kahlotus</t>
  </si>
  <si>
    <t>North Bend</t>
  </si>
  <si>
    <t>Kalama</t>
  </si>
  <si>
    <t>Stanwood</t>
  </si>
  <si>
    <t>Pacific</t>
  </si>
  <si>
    <t>Normandy Park</t>
  </si>
  <si>
    <t>Kettle Falls</t>
  </si>
  <si>
    <t>Woodland</t>
  </si>
  <si>
    <t>Ocean Shores</t>
  </si>
  <si>
    <t xml:space="preserve">Kittitas  </t>
  </si>
  <si>
    <t>Steilacoom</t>
  </si>
  <si>
    <t>Krupp</t>
  </si>
  <si>
    <t>Prosser</t>
  </si>
  <si>
    <t>La Center</t>
  </si>
  <si>
    <t>Union Gap</t>
  </si>
  <si>
    <t>La Conner</t>
  </si>
  <si>
    <t>LaCrosse</t>
  </si>
  <si>
    <t>Sultan</t>
  </si>
  <si>
    <t>Wapato</t>
  </si>
  <si>
    <t>Medical Lake</t>
  </si>
  <si>
    <t>Lamont</t>
  </si>
  <si>
    <t>Langley</t>
  </si>
  <si>
    <t>Omak</t>
  </si>
  <si>
    <t>Latah</t>
  </si>
  <si>
    <t>Mattawa</t>
  </si>
  <si>
    <t>Leavenworth</t>
  </si>
  <si>
    <t>Lind</t>
  </si>
  <si>
    <t>Long Beach</t>
  </si>
  <si>
    <t>Moxee</t>
  </si>
  <si>
    <t>Lyman</t>
  </si>
  <si>
    <t>Montesano</t>
  </si>
  <si>
    <t>Mabton</t>
  </si>
  <si>
    <t>Malden</t>
  </si>
  <si>
    <t>Mansfield</t>
  </si>
  <si>
    <t>Marcus</t>
  </si>
  <si>
    <t>Medina</t>
  </si>
  <si>
    <t>McCleary</t>
  </si>
  <si>
    <t>Zillah</t>
  </si>
  <si>
    <t>Raymond</t>
  </si>
  <si>
    <t>Mesa</t>
  </si>
  <si>
    <t>Metaline</t>
  </si>
  <si>
    <t>Metaline Falls</t>
  </si>
  <si>
    <t>Warden</t>
  </si>
  <si>
    <t>Millwood</t>
  </si>
  <si>
    <t>White Salmon</t>
  </si>
  <si>
    <t xml:space="preserve">Okanogan  </t>
  </si>
  <si>
    <t>Morton</t>
  </si>
  <si>
    <t>Mossyrock</t>
  </si>
  <si>
    <t>Naches</t>
  </si>
  <si>
    <t>Rainier</t>
  </si>
  <si>
    <t>Napavine</t>
  </si>
  <si>
    <t>Royal City</t>
  </si>
  <si>
    <t>Nespelem</t>
  </si>
  <si>
    <t>Newport</t>
  </si>
  <si>
    <t>Westport</t>
  </si>
  <si>
    <t>Nooksack</t>
  </si>
  <si>
    <t>North Bonneville</t>
  </si>
  <si>
    <t>Tenino</t>
  </si>
  <si>
    <t>Northport</t>
  </si>
  <si>
    <t>Yacolt</t>
  </si>
  <si>
    <t>Oakesdale</t>
  </si>
  <si>
    <t>Oakville</t>
  </si>
  <si>
    <t>South Bend</t>
  </si>
  <si>
    <t>Odessa</t>
  </si>
  <si>
    <t>Oroville</t>
  </si>
  <si>
    <t>Ritzville</t>
  </si>
  <si>
    <t>Stevenson</t>
  </si>
  <si>
    <t>Soap Lake</t>
  </si>
  <si>
    <t>Sumas</t>
  </si>
  <si>
    <t>Palouse</t>
  </si>
  <si>
    <t>Pateros</t>
  </si>
  <si>
    <t>Pe Ell</t>
  </si>
  <si>
    <t>Winlock</t>
  </si>
  <si>
    <t>Pomeroy</t>
  </si>
  <si>
    <t>Woodway</t>
  </si>
  <si>
    <t>Tieton</t>
  </si>
  <si>
    <t>Prescott</t>
  </si>
  <si>
    <t>Waitsburg</t>
  </si>
  <si>
    <t>Waterville</t>
  </si>
  <si>
    <t>Yarrow Point</t>
  </si>
  <si>
    <t>Rock Island</t>
  </si>
  <si>
    <t>Reardan</t>
  </si>
  <si>
    <t>Tonasket</t>
  </si>
  <si>
    <t>Republic</t>
  </si>
  <si>
    <t>Riverside</t>
  </si>
  <si>
    <t>Twisp</t>
  </si>
  <si>
    <t>Rockford</t>
  </si>
  <si>
    <t>Roslyn</t>
  </si>
  <si>
    <t>Rosalia</t>
  </si>
  <si>
    <t>Ruston</t>
  </si>
  <si>
    <t>Roy</t>
  </si>
  <si>
    <t>Wilbur</t>
  </si>
  <si>
    <t>Tekoa</t>
  </si>
  <si>
    <t>Toledo</t>
  </si>
  <si>
    <t>Skykomish</t>
  </si>
  <si>
    <t>Vader</t>
  </si>
  <si>
    <t>South Cle Elum</t>
  </si>
  <si>
    <t>South Prairie</t>
  </si>
  <si>
    <t>Spangle</t>
  </si>
  <si>
    <t>Sprague</t>
  </si>
  <si>
    <t>Springdale</t>
  </si>
  <si>
    <t>St. John</t>
  </si>
  <si>
    <t>Starbuck</t>
  </si>
  <si>
    <t>Wilkeson</t>
  </si>
  <si>
    <t>Winthrop</t>
  </si>
  <si>
    <t>Uniontown</t>
  </si>
  <si>
    <t>Washtucna</t>
  </si>
  <si>
    <t>Waverly</t>
  </si>
  <si>
    <t>Wilson Creek</t>
  </si>
  <si>
    <t>State of Washington</t>
  </si>
  <si>
    <t>(CARES Act)</t>
  </si>
  <si>
    <t>(ARP Act)</t>
  </si>
  <si>
    <t>Detail of General Funding for State and Local Governments</t>
  </si>
  <si>
    <t>Distributed to Locals</t>
  </si>
  <si>
    <t>Retained by State</t>
  </si>
  <si>
    <t>WA Counties (direct from U.S.)</t>
  </si>
  <si>
    <t>Counties (from state)</t>
  </si>
  <si>
    <t>Total to Counties</t>
  </si>
  <si>
    <t>WA Cities (direct from U.S.)</t>
  </si>
  <si>
    <t>Cities (from state)</t>
  </si>
  <si>
    <t>Total to Cities</t>
  </si>
  <si>
    <t>ARPA</t>
  </si>
  <si>
    <t>CRRSAA</t>
  </si>
  <si>
    <t>CARES</t>
  </si>
  <si>
    <t>FY 2021</t>
  </si>
  <si>
    <t>FY 2020</t>
  </si>
  <si>
    <t>Kennewick-Pasco</t>
  </si>
  <si>
    <t>Lewiston (ID-WA)</t>
  </si>
  <si>
    <t>Longview (WA-OR)</t>
  </si>
  <si>
    <t>Olympia-Lacey</t>
  </si>
  <si>
    <t>Portland (WA part)</t>
  </si>
  <si>
    <t>Walla Walla (WA-OR)</t>
  </si>
  <si>
    <t>Yakima</t>
  </si>
  <si>
    <t>WA</t>
  </si>
  <si>
    <t>Urban Transit</t>
  </si>
  <si>
    <t>Transit funding, $</t>
  </si>
  <si>
    <t>Urban Subtotal</t>
  </si>
  <si>
    <t>Rural Transit</t>
  </si>
  <si>
    <t>ESSER I Final</t>
  </si>
  <si>
    <t>ESSER II Final</t>
  </si>
  <si>
    <t>Total Combined 
ESSER Funds</t>
  </si>
  <si>
    <t>District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</si>
  <si>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</si>
  <si>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</si>
  <si>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</si>
  <si>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</si>
  <si>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</si>
  <si>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</si>
  <si>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</si>
  <si>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</si>
  <si>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</si>
  <si>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</si>
  <si>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</si>
  <si>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</si>
  <si>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</si>
  <si>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</si>
  <si>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</si>
  <si>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</si>
  <si>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</si>
  <si>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</si>
  <si>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</si>
  <si>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</si>
  <si>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</si>
  <si>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</si>
  <si>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</si>
  <si>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</si>
  <si>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</si>
  <si>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CASCADE MIDWAY CHARTER</t>
  </si>
  <si>
    <t>CASHMERE</t>
  </si>
  <si>
    <t>CASTLE ROCK</t>
  </si>
  <si>
    <t>CATALYST BREMERTON CHARTER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</si>
  <si>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</si>
  <si>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</si>
  <si>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</si>
  <si>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</si>
  <si>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</si>
  <si>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</si>
  <si>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</si>
  <si>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</si>
  <si>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</si>
  <si>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</si>
  <si>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</si>
  <si>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</si>
  <si>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</si>
  <si>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</si>
  <si>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 (STEV)</t>
  </si>
  <si>
    <t>COLUMBIA (WALLA)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</si>
  <si>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</si>
  <si>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</si>
  <si>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</si>
  <si>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</si>
  <si>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</si>
  <si>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</si>
  <si>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</si>
  <si>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</si>
  <si>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</si>
  <si>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</si>
  <si>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DAMMAN</t>
  </si>
  <si>
    <t>DARRINGTON</t>
  </si>
  <si>
    <t>DAVENPORT</t>
  </si>
  <si>
    <t>DAYTON</t>
  </si>
  <si>
    <t>DEER PARK</t>
  </si>
  <si>
    <t>DIERINGER</t>
  </si>
  <si>
    <t>DIXIE</t>
  </si>
  <si>
    <t>EAST VALLEY (SPK)</t>
  </si>
  <si>
    <t>EAST VALLEY (YAK)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</si>
  <si>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</si>
  <si>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</si>
  <si>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</si>
  <si>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</si>
  <si>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</si>
  <si>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</si>
  <si>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</si>
  <si>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</si>
  <si>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</si>
  <si>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</si>
  <si>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</si>
  <si>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</si>
  <si>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(CLARK)</t>
  </si>
  <si>
    <t>EVERGREEN (STEV)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</si>
  <si>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</si>
  <si>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</si>
  <si>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</si>
  <si>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</si>
  <si>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</si>
  <si>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</si>
  <si>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</si>
  <si>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</si>
  <si>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GOLDENDALE</t>
  </si>
  <si>
    <t>GRAND COULEE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</si>
  <si>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</si>
  <si>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</si>
  <si>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</si>
  <si>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</si>
  <si>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</si>
  <si>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</si>
  <si>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</si>
  <si>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</si>
  <si>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</si>
  <si>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</si>
  <si>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</si>
  <si>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</si>
  <si>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</si>
  <si>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IMPACT CHARTER</t>
  </si>
  <si>
    <t>IMPACT SALISH SEA CHARTER</t>
  </si>
  <si>
    <t>INCHELIUM</t>
  </si>
  <si>
    <t>INDEX</t>
  </si>
  <si>
    <t>ISSAQUAH</t>
  </si>
  <si>
    <t>KAHLOTUS</t>
  </si>
  <si>
    <t>KALAMA</t>
  </si>
  <si>
    <t>KELLER</t>
  </si>
  <si>
    <t>KELSO</t>
  </si>
  <si>
    <t>KENNEWICK</t>
  </si>
  <si>
    <t>KENT</t>
  </si>
  <si>
    <t>KETTLE FALLS</t>
  </si>
  <si>
    <t>KIONA-BENTON</t>
  </si>
  <si>
    <t>KITTITAS</t>
  </si>
  <si>
    <t>KLICKITAT</t>
  </si>
  <si>
    <t>LA CENTER</t>
  </si>
  <si>
    <t>LA CONNER</t>
  </si>
  <si>
    <t>LACROSSE</t>
  </si>
  <si>
    <t>LAKE CHELAN</t>
  </si>
  <si>
    <t>LAKE STEVENS</t>
  </si>
  <si>
    <t>LAKE WASHINGTON</t>
  </si>
  <si>
    <t>LAKEWOOD</t>
  </si>
  <si>
    <t>LAMONT</t>
  </si>
  <si>
    <t>LIBERTY</t>
  </si>
  <si>
    <t>LIND</t>
  </si>
  <si>
    <t>LONGVIEW</t>
  </si>
  <si>
    <t>LOON LAKE</t>
  </si>
  <si>
    <t>LOPEZ</t>
  </si>
  <si>
    <t>LUMEN CHARTER</t>
  </si>
  <si>
    <t>LYLE</t>
  </si>
  <si>
    <t>LYNDEN</t>
  </si>
  <si>
    <t>MABTON</t>
  </si>
  <si>
    <t>MANSFIELD</t>
  </si>
  <si>
    <t>MANSON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</si>
  <si>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</si>
  <si>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</si>
  <si>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</si>
  <si>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</si>
  <si>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</si>
  <si>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</si>
  <si>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</si>
  <si>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</si>
  <si>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</si>
  <si>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</si>
  <si>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</si>
  <si>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</si>
  <si>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</si>
  <si>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</si>
  <si>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</si>
  <si>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</si>
  <si>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</si>
  <si>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</si>
  <si>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</si>
  <si>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MUKILTEO</t>
  </si>
  <si>
    <t>NACHES VALLEY</t>
  </si>
  <si>
    <t>NAPAVINE</t>
  </si>
  <si>
    <t>NASELLE-GRAYS</t>
  </si>
  <si>
    <t>NESPELEM</t>
  </si>
  <si>
    <t>NEWPORT</t>
  </si>
  <si>
    <t>NINE MILE FALLS</t>
  </si>
  <si>
    <t>NOOKSACK VALLEY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</si>
  <si>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</si>
  <si>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</si>
  <si>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</si>
  <si>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</si>
  <si>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</si>
  <si>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</si>
  <si>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</si>
  <si>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</si>
  <si>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</si>
  <si>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</si>
  <si>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</si>
  <si>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</si>
  <si>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</si>
  <si>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</si>
  <si>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</si>
  <si>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</si>
  <si>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</si>
  <si>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</si>
  <si>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</si>
  <si>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</si>
  <si>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</si>
  <si>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</si>
  <si>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</si>
  <si>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</si>
  <si>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</si>
  <si>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</si>
  <si>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</si>
  <si>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PALOUSE</t>
  </si>
  <si>
    <t>PASCO</t>
  </si>
  <si>
    <t>PATEROS</t>
  </si>
  <si>
    <t>PATERSON</t>
  </si>
  <si>
    <t>PE ELL</t>
  </si>
  <si>
    <t>PENINSULA</t>
  </si>
  <si>
    <t>PIONEER</t>
  </si>
  <si>
    <t>POMEROY</t>
  </si>
  <si>
    <t>PORT ANGELES</t>
  </si>
  <si>
    <t>PORT TOWNSEND</t>
  </si>
  <si>
    <t>PRESCOTT</t>
  </si>
  <si>
    <t>PRIDE PREP CHARTER</t>
  </si>
  <si>
    <t>PROSSER</t>
  </si>
  <si>
    <t>PULLMAN</t>
  </si>
  <si>
    <t>PUYALLUP</t>
  </si>
  <si>
    <t>QUEETS-CLEARWATER</t>
  </si>
  <si>
    <t>QUILCENE</t>
  </si>
  <si>
    <t>QUILLAYUTE VALLEY</t>
  </si>
  <si>
    <t>QUINAULT</t>
  </si>
  <si>
    <t>QUINCY</t>
  </si>
  <si>
    <t>RAINIER</t>
  </si>
  <si>
    <t>RAINIER PREP CHARTER</t>
  </si>
  <si>
    <t>RAINIER VALLEY CHARTER</t>
  </si>
  <si>
    <t>RAYMOND</t>
  </si>
  <si>
    <t>REARDAN-EDWALL</t>
  </si>
  <si>
    <t>RENTON</t>
  </si>
  <si>
    <t>REPUBLIC</t>
  </si>
  <si>
    <t>RICHLAND</t>
  </si>
  <si>
    <t>RIDGEFIELD</t>
  </si>
  <si>
    <t>RITZVILLE</t>
  </si>
  <si>
    <t>RIVERSIDE</t>
  </si>
  <si>
    <t>RIVERVIEW</t>
  </si>
  <si>
    <t>ROCHESTER</t>
  </si>
  <si>
    <t>ROOSEVELT</t>
  </si>
  <si>
    <t>ROSALIA</t>
  </si>
  <si>
    <t>ROYAL</t>
  </si>
  <si>
    <t>SAN JUAN ISLAND</t>
  </si>
  <si>
    <t>SATSOP</t>
  </si>
  <si>
    <t>SCHOOL FOR THE DEAF</t>
  </si>
  <si>
    <t>SCHOOL OF THE BLIND</t>
  </si>
  <si>
    <t>SEATTLE</t>
  </si>
  <si>
    <t>SEDRO-WOOLLEY</t>
  </si>
  <si>
    <t>SELAH</t>
  </si>
  <si>
    <t>SELKIRK</t>
  </si>
  <si>
    <t>SEQUIM</t>
  </si>
  <si>
    <t>SHAW ISLAND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</si>
  <si>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</si>
  <si>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</si>
  <si>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</si>
  <si>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</si>
  <si>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</si>
  <si>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</si>
  <si>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</si>
  <si>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</si>
  <si>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</si>
  <si>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</si>
  <si>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</si>
  <si>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</si>
  <si>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SPOKANE INTERNATIONAL ACADEMY</t>
  </si>
  <si>
    <t>SPRAGUE</t>
  </si>
  <si>
    <t>ST JOHN</t>
  </si>
  <si>
    <t>STANWOOD</t>
  </si>
  <si>
    <t>STAR</t>
  </si>
  <si>
    <t>STARBUCK</t>
  </si>
  <si>
    <t>STEHEKIN</t>
  </si>
  <si>
    <t>STEILACOOM</t>
  </si>
  <si>
    <t>STEPTOE</t>
  </si>
  <si>
    <t>STEVENSON-CARSON</t>
  </si>
  <si>
    <t>SULTAN</t>
  </si>
  <si>
    <t>SUMMIT ATLAS CHARTER</t>
  </si>
  <si>
    <t>SUMMIT OLYMPUS CHARTER</t>
  </si>
  <si>
    <t>SUMMIT SIERRA CHARTER</t>
  </si>
  <si>
    <t>SUMMIT VALLEY</t>
  </si>
  <si>
    <t>SUMNER</t>
  </si>
  <si>
    <t>SUNNYSIDE</t>
  </si>
  <si>
    <t>SUQUAMISH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</si>
  <si>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</si>
  <si>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</si>
  <si>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</si>
  <si>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</si>
  <si>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</si>
  <si>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</si>
  <si>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</si>
  <si>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</si>
  <si>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</si>
  <si>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</si>
  <si>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</si>
  <si>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</si>
  <si>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</si>
  <si>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</si>
  <si>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</si>
  <si>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</si>
  <si>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</si>
  <si>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</si>
  <si>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</si>
  <si>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</si>
  <si>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</si>
  <si>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</si>
  <si>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</si>
  <si>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</si>
  <si>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</si>
  <si>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</si>
  <si>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</si>
  <si>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</si>
  <si>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</si>
  <si>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</si>
  <si>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(SPK)</t>
  </si>
  <si>
    <t>WEST VALLEY (YAK)</t>
  </si>
  <si>
    <t>WHITE PASS</t>
  </si>
  <si>
    <t>WHITE RIVER</t>
  </si>
  <si>
    <t>WHITE SALMON</t>
  </si>
  <si>
    <t>WILBUR</t>
  </si>
  <si>
    <t>WILLAPA VALLEY</t>
  </si>
  <si>
    <t>WILLOW CHARTER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</si>
  <si>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</si>
  <si>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</si>
  <si>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</si>
  <si>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</si>
  <si>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</si>
  <si>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</si>
  <si>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</si>
  <si>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</si>
  <si>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r>
      <rPr>
        <b/>
        <u/>
        <sz val="10"/>
        <rFont val="Microsoft New Tai Lue"/>
        <family val="2"/>
      </rPr>
      <t>ESSER I</t>
    </r>
    <r>
      <rPr>
        <sz val="10"/>
        <rFont val="Microsoft New Tai Lue"/>
        <family val="2"/>
      </rPr>
      <t>: Funds are currently available for all recipients to claim.</t>
    </r>
  </si>
  <si>
    <t>OSPI</t>
  </si>
  <si>
    <t>Federal Coronavirus Relief Appropriations Flowing to Washington</t>
  </si>
  <si>
    <t>Coronavirus Relief Fund (to state)/State Fiscal Recovery Fund</t>
  </si>
  <si>
    <t>Coronavirus Relief Fund (direct to locals)/Local Fiscal Recovery Fund</t>
  </si>
  <si>
    <t>Higher Education Emergency Relief Fund</t>
  </si>
  <si>
    <t>Individuals with Disabilities in Education</t>
  </si>
  <si>
    <t>Paratransit</t>
  </si>
  <si>
    <t>COVID screening testing for schools</t>
  </si>
  <si>
    <t>Substance Abuse Block Grant</t>
  </si>
  <si>
    <t>Mental Health Block Grant</t>
  </si>
  <si>
    <t>LIHEAP</t>
  </si>
  <si>
    <t>https://www.hhs.gov/about/news/2021/03/17/biden-administration-invest-more-than-12-billion-expand-covid-19-testing.html</t>
  </si>
  <si>
    <t>U.S. Department of Health and Human Services</t>
  </si>
  <si>
    <t>U.S. Department of Education</t>
  </si>
  <si>
    <t>https://oese.ed.gov/files/2021/03/FINAL_ARP-ESSER-Methodology-and-Table.pdf</t>
  </si>
  <si>
    <t>https://www.acf.hhs.gov/occ/data/gy-2021-ccdf-allocations-based-appropriations</t>
  </si>
  <si>
    <t>Low-Income Household Drinking Water and Wastewater Emergency Assistance Program (LIHWAP)</t>
  </si>
  <si>
    <t>https://www.acf.hhs.gov/sites/default/files/documents/ocs/COMM_LIHWAP_FundingReleaseDCLAtt1_StatesTerrs_052621_0.pdf</t>
  </si>
  <si>
    <t>Emergency Rental Assistance, $</t>
  </si>
  <si>
    <t>Washington state</t>
  </si>
  <si>
    <t>Counties:</t>
  </si>
  <si>
    <t>Benton</t>
  </si>
  <si>
    <t>Clark</t>
  </si>
  <si>
    <t>King</t>
  </si>
  <si>
    <t>Kitsap</t>
  </si>
  <si>
    <t>Pierce</t>
  </si>
  <si>
    <t>Thurston</t>
  </si>
  <si>
    <t>Whatcom</t>
  </si>
  <si>
    <t>Cities:</t>
  </si>
  <si>
    <t>U.S. Department of the Treasury</t>
  </si>
  <si>
    <t>https://home.treasury.gov/system/files/136/Emergency-Rental-Assistance-Payments-to-States-and-Eligible-Units-of-Local-Government.pdf</t>
  </si>
  <si>
    <t>https://home.treasury.gov/system/files/136/ERA2_Allocations_Eligible_Entities_572021.pdf</t>
  </si>
  <si>
    <t>Homeowner Assistance Fund</t>
  </si>
  <si>
    <t>https://home.treasury.gov/system/files/136/HAF-state-territory-data-and-allocations.pdf</t>
  </si>
  <si>
    <t>State Small Business Credit Initiative</t>
  </si>
  <si>
    <t>https://home.treasury.gov/system/files/256/Preliminary-Allocation-for-States-Decline-in-Employment.pdf</t>
  </si>
  <si>
    <t>https://www.acf.hhs.gov/sites/default/files/documents/ocs/COMM_LIHEAP_ARPReleaseDCLAtt1_StatesTerrs_050421.pdf</t>
  </si>
  <si>
    <t>Pandemic Emergency Assistance (TANF)</t>
  </si>
  <si>
    <t>Transit Capital Investments</t>
  </si>
  <si>
    <t>Intercity Bus Allocations</t>
  </si>
  <si>
    <t>Emergency Housing Vouchers</t>
  </si>
  <si>
    <t>Genomic Sequencing and Surveillance</t>
  </si>
  <si>
    <t>Partial UI Reimbursement for governments, nonprofits</t>
  </si>
  <si>
    <t>Total to WA</t>
  </si>
  <si>
    <t>ESSER I</t>
  </si>
  <si>
    <t>ESSER II</t>
  </si>
  <si>
    <t>ESSER III</t>
  </si>
  <si>
    <t>https://oese.ed.gov/files/2021/01/Final_ESSERII_Methodology_Table_1.5.21.pdf</t>
  </si>
  <si>
    <t>https://oese.ed.gov/files/2020/04/ESSER-Fund-State-Allocations-Table.pdf</t>
  </si>
  <si>
    <t>WHATCOM INTERGENERATIONAL HS CHARTER</t>
  </si>
  <si>
    <t>PULLMAN COMMUNITY MONTESSORI CHARTER</t>
  </si>
  <si>
    <t>PINNACLES PREP WENATCHEE CHARTER</t>
  </si>
  <si>
    <t>IMPACT COMMENCEMENT BAY CHARTER</t>
  </si>
  <si>
    <t>ESSER III Final</t>
  </si>
  <si>
    <r>
      <rPr>
        <b/>
        <u/>
        <sz val="10"/>
        <rFont val="Microsoft New Tai Lue"/>
        <family val="2"/>
      </rPr>
      <t>ESSER II</t>
    </r>
    <r>
      <rPr>
        <sz val="10"/>
        <rFont val="Microsoft New Tai Lue"/>
        <family val="2"/>
      </rPr>
      <t>: The legislature approved the availability of 90% of the amounts listed below for school districts to claim pending an OSPI approved school reopening plan.  The remaining 10% was approved in the supplemental budget and will be available to claim in iGrants by June 2021 apportionment.</t>
    </r>
  </si>
  <si>
    <r>
      <rPr>
        <b/>
        <u/>
        <sz val="10"/>
        <rFont val="Microsoft New Tai Lue"/>
        <family val="2"/>
      </rPr>
      <t>ESSER III</t>
    </r>
    <r>
      <rPr>
        <b/>
        <sz val="10"/>
        <rFont val="Microsoft New Tai Lue"/>
        <family val="2"/>
      </rPr>
      <t xml:space="preserve">: </t>
    </r>
    <r>
      <rPr>
        <sz val="10"/>
        <rFont val="Microsoft New Tai Lue"/>
        <family val="2"/>
      </rPr>
      <t xml:space="preserve">The legislature approved the release of these funds in the 2021-2023 biennium budget.  Funds will be available for districts to claim in July 2021. </t>
    </r>
  </si>
  <si>
    <r>
      <rPr>
        <b/>
        <u/>
        <sz val="10"/>
        <rFont val="Microsoft New Tai Lue"/>
        <family val="2"/>
      </rPr>
      <t>Non-Title I Districts and New and Emerging Charters</t>
    </r>
    <r>
      <rPr>
        <b/>
        <sz val="10"/>
        <rFont val="Microsoft New Tai Lue"/>
        <family val="2"/>
      </rPr>
      <t xml:space="preserve">: </t>
    </r>
    <r>
      <rPr>
        <sz val="10"/>
        <rFont val="Microsoft New Tai Lue"/>
        <family val="2"/>
      </rPr>
      <t>Non-Title I Districts and Charter Schools opening in School Year 2021-22 are funded with ESSER III funds at a guaranteed per pupil amount of $500 Per Pupil and there is a $50,000 funding floor for ALL districts. Per pupil amounts and funding floor are calculated using a combined total of ESSER I, II, and III.</t>
    </r>
  </si>
  <si>
    <t>Total Allocations, per U.S. Department of Education</t>
  </si>
  <si>
    <t>District estimates from OSPI, posted 5/26/21</t>
  </si>
  <si>
    <t>https://www.k12.wa.us/sites/default/files/public/communications/ESSERComparison_revised05272021.xlsx</t>
  </si>
  <si>
    <t>For state educational agencies</t>
  </si>
  <si>
    <t>For local educational agencies</t>
  </si>
  <si>
    <t>($, shaded amounts were voluntarily distributed by the state)</t>
  </si>
  <si>
    <t>Local Fiscal Recovery Fund (Direct to Cities from U.S.)</t>
  </si>
  <si>
    <t>Local Fiscal Recovery Fund (To State, for Distribution to Non-Entitlement Units of Local Government)</t>
  </si>
  <si>
    <t>Note: These are estimates, assuming no allocations exceed budget cap</t>
  </si>
  <si>
    <t>https://home.treasury.gov/system/files/136/fiscalrecoveryfunds-statefunding1-508A.pdf</t>
  </si>
  <si>
    <t>https://home.treasury.gov/system/files/136/fiscalrecoveryfunds-nonentitlementfunding1-508A.pdf</t>
  </si>
  <si>
    <t>https://home.treasury.gov/system/files/136/Allocation-Methodology-for-NEUs-508A.pdf</t>
  </si>
  <si>
    <t>https://home.treasury.gov/system/files/136/fiscalrecoveryfunds_countyfunding_2021.05.10-1a-508A.pdf</t>
  </si>
  <si>
    <t>https://home.treasury.gov/system/files/136/fiscalrecoveryfunds-metrocitiesfunding1-508A.pdf</t>
  </si>
  <si>
    <t>https://home.treasury.gov/policy-issues/coronavirus/assistance-for-state-local-and-tribal-governments/state-and-local-fiscal-recovery-funds</t>
  </si>
  <si>
    <t>(Updated 6/10/21)</t>
  </si>
  <si>
    <t>(updated 06/10/21)</t>
  </si>
  <si>
    <t>Addressing Health Disparities</t>
  </si>
  <si>
    <t>https://www.cdc.gov/budget/fact-sheets/covid-19/funding/index.html</t>
  </si>
  <si>
    <t>U.S. Centers for Disease Control and Prevention</t>
  </si>
  <si>
    <t>Other State, Tribal, Local, and Territorial Awards</t>
  </si>
  <si>
    <t>Lab Capacity and Preparedness</t>
  </si>
  <si>
    <t>Homeless Children and Youth Fund</t>
  </si>
  <si>
    <t>https://www.ed.gov/news/press-releases/education-department-announces-state-allocations-800-million-american-rescue-plan-funds-support-students-experiencing-homelessness</t>
  </si>
  <si>
    <t>https://oese.ed.gov/files/2021/04/Final_ARP-EANS-Methodology-and-Table-3.16.21.pdf</t>
  </si>
  <si>
    <t>Federal Transit Administration</t>
  </si>
  <si>
    <t>https://www.transit.dot.gov/funding/american-rescue-plan-act-formula-apportionments-state</t>
  </si>
  <si>
    <t>https://www.transit.dot.gov/funding/apportionments/fiscal-year-2021-american-rescue-plan-act-supplemental-public-transportation</t>
  </si>
  <si>
    <t>https://www.irs.gov/statistics/soi-tax-stats-coronavirus-aid-relief-and-economic-security-act-cares-act-statistics</t>
  </si>
  <si>
    <t>Internal Revenue Service</t>
  </si>
  <si>
    <t>Small Business Administration</t>
  </si>
  <si>
    <t>https://www.sba.gov/document/report-shuttered-venue-operators-grant-program-reports</t>
  </si>
  <si>
    <t>Air Carrier Payroll Support</t>
  </si>
  <si>
    <t>https://home.treasury.gov/policy-issues/coronavirus/assisting-american-industry/payroll-support-program-payments</t>
  </si>
  <si>
    <t>https://home.treasury.gov/policy-issues/coronavirus/assisting-american-industry/payroll-support-program-extension-payments</t>
  </si>
  <si>
    <t>https://home.treasury.gov/policy-issues/coronavirus/assistance-for-american-industry/payroll-support-program/psp3</t>
  </si>
  <si>
    <t>Economic Impact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</si>
</sst>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"/>
    <numFmt numFmtId="166" formatCode="&quot;$&quot;#,##0"/>
    <numFmt numFmtId="167" formatCode="&quot;$&quot;#,##0.0000"/>
    <numFmt numFmtId="168" formatCode="_(&quot;$&quot;* #,##0_);_(&quot;$&quot;* \(#,##0\);_(&quot;$&quot;* &quot;-&quot;??_);_(@_)"/>
    <numFmt numFmtId="170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icrosoft New Tai Lue"/>
      <family val="2"/>
    </font>
    <font>
      <u/>
      <sz val="11"/>
      <color theme="10"/>
      <name val="Microsoft New Tai Lue"/>
      <family val="2"/>
    </font>
    <font>
      <b/>
      <sz val="11"/>
      <color theme="1"/>
      <name val="Microsoft New Tai Lue"/>
      <family val="2"/>
    </font>
    <font>
      <i/>
      <sz val="11"/>
      <color theme="1"/>
      <name val="Microsoft New Tai Lue"/>
      <family val="2"/>
    </font>
    <font>
      <u/>
      <sz val="11"/>
      <color theme="1"/>
      <name val="Microsoft New Tai Lue"/>
      <family val="2"/>
    </font>
    <font>
      <sz val="10"/>
      <name val="Arial"/>
      <family val="2"/>
    </font>
    <font>
      <sz val="10"/>
      <name val="Microsoft New Tai Lue"/>
      <family val="2"/>
    </font>
    <font>
      <b/>
      <u/>
      <sz val="10"/>
      <name val="Microsoft New Tai Lue"/>
      <family val="2"/>
    </font>
    <font>
      <b/>
      <sz val="10"/>
      <name val="Microsoft New Tai Lue"/>
      <family val="2"/>
    </font>
    <font>
      <sz val="10"/>
      <color theme="1"/>
      <name val="Microsoft New Tai Lue"/>
      <family val="2"/>
    </font>
    <font>
      <u/>
      <sz val="10"/>
      <name val="Microsoft New Tai Lue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3" applyFont="1" applyFill="1"/>
    <xf numFmtId="0" fontId="5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65" fontId="5" fillId="0" borderId="0" xfId="0" applyNumberFormat="1" applyFont="1" applyFill="1" applyAlignment="1">
      <alignment horizontal="center"/>
    </xf>
    <xf numFmtId="0" fontId="7" fillId="0" borderId="0" xfId="0" applyFont="1" applyFill="1"/>
    <xf numFmtId="164" fontId="5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5" fillId="0" borderId="0" xfId="0" applyFont="1"/>
    <xf numFmtId="166" fontId="5" fillId="0" borderId="0" xfId="0" applyNumberFormat="1" applyFont="1"/>
    <xf numFmtId="166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5" fontId="3" fillId="0" borderId="0" xfId="0" applyNumberFormat="1" applyFont="1"/>
    <xf numFmtId="167" fontId="3" fillId="0" borderId="0" xfId="0" applyNumberFormat="1" applyFont="1"/>
    <xf numFmtId="0" fontId="6" fillId="0" borderId="0" xfId="0" applyFont="1"/>
    <xf numFmtId="166" fontId="6" fillId="0" borderId="0" xfId="0" applyNumberFormat="1" applyFont="1"/>
    <xf numFmtId="0" fontId="9" fillId="0" borderId="0" xfId="4" applyFont="1"/>
    <xf numFmtId="43" fontId="11" fillId="0" borderId="0" xfId="5" applyFont="1" applyAlignment="1">
      <alignment horizontal="center" wrapText="1"/>
    </xf>
    <xf numFmtId="49" fontId="11" fillId="0" borderId="0" xfId="4" applyNumberFormat="1" applyFont="1"/>
    <xf numFmtId="168" fontId="11" fillId="0" borderId="1" xfId="1" applyNumberFormat="1" applyFont="1" applyFill="1" applyBorder="1" applyAlignment="1">
      <alignment horizontal="center"/>
    </xf>
    <xf numFmtId="168" fontId="11" fillId="0" borderId="1" xfId="1" applyNumberFormat="1" applyFont="1" applyBorder="1"/>
    <xf numFmtId="168" fontId="11" fillId="0" borderId="1" xfId="1" applyNumberFormat="1" applyFont="1" applyFill="1" applyBorder="1"/>
    <xf numFmtId="168" fontId="9" fillId="0" borderId="1" xfId="1" applyNumberFormat="1" applyFont="1" applyBorder="1"/>
    <xf numFmtId="168" fontId="9" fillId="0" borderId="1" xfId="4" applyNumberFormat="1" applyFont="1" applyBorder="1"/>
    <xf numFmtId="168" fontId="9" fillId="3" borderId="1" xfId="1" applyNumberFormat="1" applyFont="1" applyFill="1" applyBorder="1"/>
    <xf numFmtId="0" fontId="12" fillId="0" borderId="0" xfId="4" applyFont="1"/>
    <xf numFmtId="166" fontId="6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3" fillId="0" borderId="0" xfId="0" applyFont="1" applyFill="1" applyAlignment="1"/>
    <xf numFmtId="14" fontId="3" fillId="0" borderId="4" xfId="0" applyNumberFormat="1" applyFont="1" applyFill="1" applyBorder="1" applyAlignment="1">
      <alignment horizontal="center"/>
    </xf>
    <xf numFmtId="0" fontId="2" fillId="0" borderId="0" xfId="3"/>
    <xf numFmtId="164" fontId="3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3" applyFill="1"/>
    <xf numFmtId="0" fontId="3" fillId="0" borderId="0" xfId="0" applyFont="1" applyFill="1" applyAlignment="1">
      <alignment horizontal="center"/>
    </xf>
    <xf numFmtId="3" fontId="9" fillId="0" borderId="0" xfId="4" applyNumberFormat="1" applyFont="1"/>
    <xf numFmtId="0" fontId="9" fillId="0" borderId="0" xfId="4" applyFont="1" applyAlignment="1">
      <alignment horizontal="right"/>
    </xf>
    <xf numFmtId="0" fontId="9" fillId="4" borderId="0" xfId="4" applyFont="1" applyFill="1"/>
    <xf numFmtId="3" fontId="9" fillId="4" borderId="0" xfId="4" applyNumberFormat="1" applyFont="1" applyFill="1"/>
    <xf numFmtId="0" fontId="13" fillId="4" borderId="0" xfId="4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9" fillId="0" borderId="0" xfId="4" applyFont="1" applyAlignment="1">
      <alignment horizontal="left" vertical="center" wrapText="1"/>
    </xf>
    <xf numFmtId="0" fontId="11" fillId="0" borderId="0" xfId="5" applyNumberFormat="1" applyFont="1" applyAlignment="1">
      <alignment vertical="top" wrapText="1"/>
    </xf>
    <xf numFmtId="9" fontId="11" fillId="0" borderId="2" xfId="2" applyFont="1" applyFill="1" applyBorder="1" applyAlignment="1">
      <alignment horizontal="center" vertical="center" wrapText="1"/>
    </xf>
    <xf numFmtId="9" fontId="11" fillId="0" borderId="3" xfId="2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wrapText="1"/>
    </xf>
    <xf numFmtId="0" fontId="11" fillId="0" borderId="1" xfId="4" applyFont="1" applyBorder="1" applyAlignment="1">
      <alignment horizontal="center"/>
    </xf>
    <xf numFmtId="0" fontId="11" fillId="3" borderId="0" xfId="5" applyNumberFormat="1" applyFont="1" applyFill="1" applyAlignment="1">
      <alignment vertical="top" wrapText="1"/>
    </xf>
    <xf numFmtId="0" fontId="3" fillId="0" borderId="0" xfId="0" applyFont="1" applyAlignment="1">
      <alignment wrapText="1"/>
    </xf>
    <xf numFmtId="170" fontId="3" fillId="0" borderId="0" xfId="6" applyNumberFormat="1" applyFont="1" applyFill="1"/>
    <xf numFmtId="0" fontId="11" fillId="4" borderId="0" xfId="4" applyFont="1" applyFill="1"/>
  </cellXfs>
  <cellStyles count="7">
    <cellStyle name="Comma" xfId="6" builtinId="3"/>
    <cellStyle name="Comma 2" xfId="5" xr:uid="{08AA592F-D405-4E8F-A4EF-62F8FCF4B89C}"/>
    <cellStyle name="Currency" xfId="1" builtinId="4"/>
    <cellStyle name="Hyperlink" xfId="3" builtinId="8"/>
    <cellStyle name="Normal" xfId="0" builtinId="0"/>
    <cellStyle name="Normal 2" xfId="4" xr:uid="{14B575F2-7792-4E84-9300-D2A719834BC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mocrats.senate.gov/imo/media/doc/State-Level%20Estimates%20for%20a%20Proposed%20Third%20Direct%20Payment%20v2.pdf" TargetMode="External"/><Relationship Id="rId3" Type="http://schemas.openxmlformats.org/officeDocument/2006/relationships/hyperlink" Target="https://home.treasury.gov/system/files/256/Preliminary-Allocation-for-States-Decline-in-Employment.pdf" TargetMode="External"/><Relationship Id="rId7" Type="http://schemas.openxmlformats.org/officeDocument/2006/relationships/hyperlink" Target="https://www.democrats.senate.gov/imo/media/doc/Head%20Start%20in%20FY2021%20Reconciliation%20(2-17-21)%5b1%5d.pdf" TargetMode="External"/><Relationship Id="rId2" Type="http://schemas.openxmlformats.org/officeDocument/2006/relationships/hyperlink" Target="https://oese.ed.gov/files/2021/03/FINAL_ARP-ESSER-Methodology-and-Table.pdf" TargetMode="External"/><Relationship Id="rId1" Type="http://schemas.openxmlformats.org/officeDocument/2006/relationships/hyperlink" Target="https://www.nasbo.org/mainsite/resources/coronavirus-resources/federal-guidance" TargetMode="External"/><Relationship Id="rId6" Type="http://schemas.openxmlformats.org/officeDocument/2006/relationships/hyperlink" Target="https://www.democrats.senate.gov/imo/media/doc/American%20Rescue%20Plan%20Act%20-%205307%20Runs%20(Tentative)%203.8.21.pdf" TargetMode="External"/><Relationship Id="rId5" Type="http://schemas.openxmlformats.org/officeDocument/2006/relationships/hyperlink" Target="https://www.democrats.senate.gov/imo/media/doc/Revised%20CD%20memo_ESSER_EANS_HEERF_Senate%20passed%20sub%20to%20HR1319_3-9-21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acf.hhs.gov/occ/data/gy-2021-ccdf-allocations-based-appropriations" TargetMode="External"/><Relationship Id="rId9" Type="http://schemas.openxmlformats.org/officeDocument/2006/relationships/hyperlink" Target="https://www.cdc.gov/budget/fact-sheets/covid-19/fundin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62E7-5E22-4913-A256-5304BC08D1A1}">
  <dimension ref="A1:P37"/>
  <sheetViews>
    <sheetView showGridLines="0" tabSelected="1" zoomScaleNormal="100" workbookViewId="0">
      <selection activeCell="R31" sqref="R31"/>
    </sheetView>
  </sheetViews>
  <sheetFormatPr defaultRowHeight="15.6" x14ac:dyDescent="0.4"/>
  <cols>
    <col min="1" max="1" width="4.88671875" style="2" customWidth="1"/>
    <col min="2" max="2" width="2.6640625" style="2" customWidth="1"/>
    <col min="3" max="3" width="4.5546875" style="2" customWidth="1"/>
    <col min="4" max="4" width="59.44140625" style="2" customWidth="1"/>
    <col min="5" max="5" width="16.33203125" style="2" customWidth="1"/>
    <col min="6" max="6" width="1.21875" style="2" customWidth="1"/>
    <col min="7" max="7" width="14.88671875" style="2" customWidth="1"/>
    <col min="8" max="8" width="1.21875" style="2" customWidth="1"/>
    <col min="9" max="9" width="19.109375" style="2" customWidth="1"/>
    <col min="10" max="10" width="1.21875" style="2" customWidth="1"/>
    <col min="11" max="11" width="20.33203125" style="2" customWidth="1"/>
    <col min="12" max="12" width="1.21875" style="2" customWidth="1"/>
    <col min="13" max="13" width="14.5546875" style="2" customWidth="1"/>
    <col min="14" max="14" width="1.88671875" style="2" customWidth="1"/>
    <col min="15" max="15" width="9.5546875" style="2" bestFit="1" customWidth="1"/>
    <col min="16" max="16384" width="8.88671875" style="2"/>
  </cols>
  <sheetData>
    <row r="1" spans="1:16" ht="10.199999999999999" customHeight="1" x14ac:dyDescent="0.4"/>
    <row r="2" spans="1:16" x14ac:dyDescent="0.4">
      <c r="A2" s="45"/>
      <c r="B2" s="61" t="s">
        <v>762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x14ac:dyDescent="0.4">
      <c r="A3" s="46"/>
      <c r="B3" s="62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66" customHeight="1" x14ac:dyDescent="0.4">
      <c r="E4" s="5" t="s">
        <v>1</v>
      </c>
      <c r="F4" s="5"/>
      <c r="G4" s="6" t="s">
        <v>2</v>
      </c>
      <c r="H4" s="5"/>
      <c r="I4" s="5" t="s">
        <v>3</v>
      </c>
      <c r="J4" s="5"/>
      <c r="K4" s="5" t="s">
        <v>4</v>
      </c>
      <c r="L4" s="5"/>
      <c r="M4" s="5" t="s">
        <v>5</v>
      </c>
      <c r="N4" s="6"/>
      <c r="O4" s="59" t="s">
        <v>6</v>
      </c>
    </row>
    <row r="5" spans="1:16" x14ac:dyDescent="0.4">
      <c r="E5" s="6" t="s">
        <v>90</v>
      </c>
      <c r="F5" s="6"/>
      <c r="G5" s="6" t="s">
        <v>91</v>
      </c>
      <c r="H5" s="6"/>
      <c r="I5" s="6" t="s">
        <v>92</v>
      </c>
      <c r="J5" s="6"/>
      <c r="K5" s="6" t="s">
        <v>93</v>
      </c>
      <c r="L5" s="6"/>
      <c r="M5" s="6" t="s">
        <v>94</v>
      </c>
      <c r="N5" s="6"/>
      <c r="O5" s="59"/>
    </row>
    <row r="6" spans="1:16" x14ac:dyDescent="0.4">
      <c r="E6" s="47">
        <v>43908</v>
      </c>
      <c r="F6" s="7"/>
      <c r="G6" s="47">
        <v>43917</v>
      </c>
      <c r="H6" s="7"/>
      <c r="I6" s="47">
        <v>43945</v>
      </c>
      <c r="J6" s="7"/>
      <c r="K6" s="47">
        <v>44192</v>
      </c>
      <c r="L6" s="7"/>
      <c r="M6" s="47">
        <v>44266</v>
      </c>
      <c r="N6" s="6"/>
      <c r="O6" s="60"/>
    </row>
    <row r="7" spans="1:16" ht="7.8" customHeight="1" x14ac:dyDescent="0.4">
      <c r="E7" s="7"/>
      <c r="F7" s="7"/>
      <c r="G7" s="7"/>
      <c r="H7" s="7"/>
      <c r="I7" s="7"/>
      <c r="J7" s="7"/>
      <c r="K7" s="7"/>
      <c r="L7" s="7"/>
      <c r="M7" s="7"/>
      <c r="N7" s="6"/>
      <c r="O7" s="7"/>
    </row>
    <row r="8" spans="1:16" x14ac:dyDescent="0.4">
      <c r="B8" s="2" t="s">
        <v>7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1:16" x14ac:dyDescent="0.4">
      <c r="C9" s="2" t="s">
        <v>8</v>
      </c>
      <c r="E9" s="8">
        <v>1.67</v>
      </c>
      <c r="F9" s="8"/>
      <c r="G9" s="8"/>
      <c r="H9" s="8"/>
      <c r="I9" s="8"/>
      <c r="J9" s="8"/>
      <c r="K9" s="8"/>
      <c r="L9" s="8"/>
      <c r="M9" s="8"/>
      <c r="N9" s="8"/>
      <c r="O9" s="10">
        <f>SUM(E9:M9)</f>
        <v>1.67</v>
      </c>
      <c r="P9" s="9"/>
    </row>
    <row r="10" spans="1:16" x14ac:dyDescent="0.4">
      <c r="C10" s="2" t="s">
        <v>763</v>
      </c>
      <c r="E10" s="8"/>
      <c r="F10" s="8"/>
      <c r="G10" s="10">
        <v>2.1670793111999997</v>
      </c>
      <c r="H10" s="8"/>
      <c r="I10" s="8"/>
      <c r="J10" s="8"/>
      <c r="K10" s="8"/>
      <c r="L10" s="8"/>
      <c r="M10" s="10">
        <v>4.4277093558999994</v>
      </c>
      <c r="N10" s="8"/>
      <c r="O10" s="10">
        <f>SUM(E10:M10)</f>
        <v>6.5947886670999996</v>
      </c>
      <c r="P10" s="9"/>
    </row>
    <row r="11" spans="1:16" x14ac:dyDescent="0.4">
      <c r="C11" s="2" t="s">
        <v>764</v>
      </c>
      <c r="E11" s="8"/>
      <c r="F11" s="8"/>
      <c r="G11" s="10">
        <v>0.78567648170000004</v>
      </c>
      <c r="H11" s="8"/>
      <c r="I11" s="10"/>
      <c r="J11" s="8"/>
      <c r="K11" s="10"/>
      <c r="L11" s="8"/>
      <c r="M11" s="10">
        <v>2.6923244519999998</v>
      </c>
      <c r="N11" s="8"/>
      <c r="O11" s="10">
        <f>SUM(E11:M11)</f>
        <v>3.4780009336999997</v>
      </c>
      <c r="P11" s="9"/>
    </row>
    <row r="12" spans="1:16" x14ac:dyDescent="0.4">
      <c r="C12" s="2" t="s">
        <v>50</v>
      </c>
      <c r="E12" s="8"/>
      <c r="F12" s="8"/>
      <c r="G12" s="10"/>
      <c r="H12" s="8"/>
      <c r="I12" s="10"/>
      <c r="J12" s="8"/>
      <c r="K12" s="10"/>
      <c r="L12" s="8"/>
      <c r="M12" s="10">
        <v>0.1893596931457053</v>
      </c>
      <c r="N12" s="8"/>
      <c r="O12" s="10">
        <f>SUM(E12:M12)</f>
        <v>0.1893596931457053</v>
      </c>
      <c r="P12" s="9"/>
    </row>
    <row r="13" spans="1:16" x14ac:dyDescent="0.4">
      <c r="B13" s="11" t="s">
        <v>79</v>
      </c>
      <c r="C13" s="11"/>
      <c r="D13" s="11"/>
      <c r="E13" s="12">
        <f>SUM(E9:E12)</f>
        <v>1.67</v>
      </c>
      <c r="F13" s="12"/>
      <c r="G13" s="13">
        <f>SUM(G9:G12)</f>
        <v>2.9527557928999997</v>
      </c>
      <c r="H13" s="12"/>
      <c r="I13" s="42">
        <f>SUM(I9:I12)</f>
        <v>0</v>
      </c>
      <c r="J13" s="12"/>
      <c r="K13" s="42">
        <f>SUM(K9:K12)</f>
        <v>0</v>
      </c>
      <c r="L13" s="12"/>
      <c r="M13" s="13">
        <f>SUM(M9:M12)</f>
        <v>7.3093935010457036</v>
      </c>
      <c r="N13" s="12"/>
      <c r="O13" s="13">
        <f>SUM(O9:O12)</f>
        <v>11.932149293945704</v>
      </c>
      <c r="P13" s="9"/>
    </row>
    <row r="14" spans="1:16" ht="6" customHeight="1" x14ac:dyDescent="0.4"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9"/>
    </row>
    <row r="15" spans="1:16" x14ac:dyDescent="0.4">
      <c r="B15" s="2" t="s">
        <v>9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10"/>
      <c r="P15" s="9"/>
    </row>
    <row r="16" spans="1:16" x14ac:dyDescent="0.4">
      <c r="C16" s="2" t="s">
        <v>51</v>
      </c>
      <c r="E16" s="8"/>
      <c r="F16" s="8"/>
      <c r="G16" s="10">
        <v>5.6769263E-2</v>
      </c>
      <c r="H16" s="8"/>
      <c r="I16" s="10"/>
      <c r="J16" s="8"/>
      <c r="K16" s="10">
        <v>2.5499999999999998E-2</v>
      </c>
      <c r="L16" s="8"/>
      <c r="M16" s="10"/>
      <c r="N16" s="10"/>
      <c r="O16" s="10">
        <f>SUM(E16:M16)</f>
        <v>8.2269262999999995E-2</v>
      </c>
      <c r="P16" s="9"/>
    </row>
    <row r="17" spans="2:16" x14ac:dyDescent="0.4">
      <c r="C17" s="2" t="s">
        <v>52</v>
      </c>
      <c r="E17" s="8"/>
      <c r="F17" s="8"/>
      <c r="G17" s="10">
        <v>0.21689244699999999</v>
      </c>
      <c r="H17" s="8"/>
      <c r="I17" s="10"/>
      <c r="J17" s="8"/>
      <c r="K17" s="10">
        <v>0.82485229000000004</v>
      </c>
      <c r="L17" s="8"/>
      <c r="M17" s="10">
        <v>1.852501</v>
      </c>
      <c r="N17" s="10"/>
      <c r="O17" s="10">
        <f>SUM(E17:M17)</f>
        <v>2.8942457370000003</v>
      </c>
      <c r="P17" s="9"/>
    </row>
    <row r="18" spans="2:16" x14ac:dyDescent="0.4">
      <c r="C18" s="2" t="s">
        <v>53</v>
      </c>
      <c r="E18" s="8"/>
      <c r="F18" s="8"/>
      <c r="G18" s="10"/>
      <c r="H18" s="8"/>
      <c r="I18" s="10"/>
      <c r="J18" s="8"/>
      <c r="K18" s="10">
        <v>4.6263027999999998E-2</v>
      </c>
      <c r="L18" s="8"/>
      <c r="M18" s="10">
        <v>4.5744877000000003E-2</v>
      </c>
      <c r="N18" s="10"/>
      <c r="O18" s="10">
        <f>SUM(E18:M18)</f>
        <v>9.2007905000000001E-2</v>
      </c>
      <c r="P18" s="9"/>
    </row>
    <row r="19" spans="2:16" x14ac:dyDescent="0.4">
      <c r="C19" s="2" t="s">
        <v>765</v>
      </c>
      <c r="E19" s="8"/>
      <c r="F19" s="8"/>
      <c r="G19" s="10">
        <v>0.23256479299999999</v>
      </c>
      <c r="H19" s="8"/>
      <c r="I19" s="10"/>
      <c r="J19" s="8"/>
      <c r="K19" s="10">
        <v>0.37118183500000002</v>
      </c>
      <c r="L19" s="8"/>
      <c r="M19" s="10">
        <v>0.65527913900000001</v>
      </c>
      <c r="N19" s="10"/>
      <c r="O19" s="10">
        <f t="shared" ref="O19:O20" si="0">SUM(E19:M19)</f>
        <v>1.259025767</v>
      </c>
      <c r="P19" s="9"/>
    </row>
    <row r="20" spans="2:16" x14ac:dyDescent="0.4">
      <c r="C20" s="2" t="s">
        <v>39</v>
      </c>
      <c r="E20" s="8"/>
      <c r="F20" s="8"/>
      <c r="G20" s="10"/>
      <c r="H20" s="8"/>
      <c r="I20" s="10"/>
      <c r="J20" s="8"/>
      <c r="K20" s="10"/>
      <c r="L20" s="8"/>
      <c r="M20" s="10">
        <v>6.0834869999999999E-2</v>
      </c>
      <c r="N20" s="10"/>
      <c r="O20" s="10">
        <f t="shared" si="0"/>
        <v>6.0834869999999999E-2</v>
      </c>
      <c r="P20" s="9"/>
    </row>
    <row r="21" spans="2:16" x14ac:dyDescent="0.4">
      <c r="B21" s="11" t="s">
        <v>80</v>
      </c>
      <c r="D21" s="11"/>
      <c r="E21" s="42">
        <f>SUM(E16:E19)</f>
        <v>0</v>
      </c>
      <c r="F21" s="42"/>
      <c r="G21" s="13">
        <f t="shared" ref="G21:K21" si="1">SUM(G16:G19)</f>
        <v>0.50622650299999994</v>
      </c>
      <c r="H21" s="42"/>
      <c r="I21" s="42">
        <f t="shared" si="1"/>
        <v>0</v>
      </c>
      <c r="J21" s="42"/>
      <c r="K21" s="13">
        <f t="shared" si="1"/>
        <v>1.2677971530000001</v>
      </c>
      <c r="L21" s="42"/>
      <c r="M21" s="13">
        <f>SUM(M16:M20)</f>
        <v>2.6143598859999999</v>
      </c>
      <c r="N21" s="42"/>
      <c r="O21" s="13">
        <f>SUM(O16:O20)</f>
        <v>4.3883835420000006</v>
      </c>
      <c r="P21" s="9"/>
    </row>
    <row r="22" spans="2:16" ht="9" customHeight="1" x14ac:dyDescent="0.4"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9"/>
    </row>
    <row r="23" spans="2:16" x14ac:dyDescent="0.4">
      <c r="B23" s="2" t="s">
        <v>11</v>
      </c>
      <c r="C23" s="11"/>
      <c r="D23" s="11"/>
      <c r="E23" s="44">
        <v>0</v>
      </c>
      <c r="F23" s="44"/>
      <c r="G23" s="10">
        <v>8.2862494000000009E-2</v>
      </c>
      <c r="H23" s="44"/>
      <c r="I23" s="44">
        <v>0</v>
      </c>
      <c r="J23" s="44"/>
      <c r="K23" s="10">
        <v>0.16241112799999999</v>
      </c>
      <c r="L23" s="44"/>
      <c r="M23" s="10">
        <v>0.64617502500000001</v>
      </c>
      <c r="N23" s="10"/>
      <c r="O23" s="10">
        <f>SUM(E23:M23)</f>
        <v>0.89144864700000004</v>
      </c>
      <c r="P23" s="9"/>
    </row>
    <row r="24" spans="2:16" ht="6.6" customHeight="1" x14ac:dyDescent="0.4">
      <c r="E24" s="8"/>
      <c r="F24" s="8"/>
      <c r="G24" s="10"/>
      <c r="H24" s="8"/>
      <c r="I24" s="10"/>
      <c r="J24" s="8"/>
      <c r="K24" s="10"/>
      <c r="L24" s="8"/>
      <c r="M24" s="10"/>
      <c r="N24" s="10"/>
      <c r="O24" s="10"/>
      <c r="P24" s="9"/>
    </row>
    <row r="25" spans="2:16" x14ac:dyDescent="0.4">
      <c r="B25" s="2" t="s">
        <v>18</v>
      </c>
      <c r="E25" s="44">
        <v>0</v>
      </c>
      <c r="F25" s="44"/>
      <c r="G25" s="10">
        <v>1.00596737</v>
      </c>
      <c r="H25" s="44"/>
      <c r="I25" s="44">
        <v>0</v>
      </c>
      <c r="J25" s="44"/>
      <c r="K25" s="10">
        <v>1.055322337</v>
      </c>
      <c r="L25" s="10"/>
      <c r="M25" s="10">
        <v>1.3644395710000001</v>
      </c>
      <c r="N25" s="8"/>
      <c r="O25" s="10">
        <f>SUM(E25:M25)</f>
        <v>3.4257292780000004</v>
      </c>
      <c r="P25" s="9"/>
    </row>
    <row r="26" spans="2:16" ht="7.2" customHeight="1" x14ac:dyDescent="0.4">
      <c r="E26" s="44"/>
      <c r="F26" s="44"/>
      <c r="G26" s="10"/>
      <c r="H26" s="44"/>
      <c r="I26" s="44"/>
      <c r="J26" s="44"/>
      <c r="K26" s="10"/>
      <c r="L26" s="44"/>
      <c r="M26" s="10"/>
      <c r="N26" s="10"/>
      <c r="O26" s="10"/>
      <c r="P26" s="9"/>
    </row>
    <row r="27" spans="2:16" x14ac:dyDescent="0.4">
      <c r="B27" s="2" t="s">
        <v>20</v>
      </c>
      <c r="E27" s="44">
        <v>0</v>
      </c>
      <c r="F27" s="44"/>
      <c r="G27" s="10">
        <v>0.246019707</v>
      </c>
      <c r="H27" s="44"/>
      <c r="I27" s="44">
        <v>0</v>
      </c>
      <c r="J27" s="44"/>
      <c r="K27" s="10">
        <v>0.51018219310000001</v>
      </c>
      <c r="L27" s="44"/>
      <c r="M27" s="10">
        <v>0.67493722670203127</v>
      </c>
      <c r="N27" s="10"/>
      <c r="O27" s="10">
        <f>SUM(E27:M27)</f>
        <v>1.4311391268020313</v>
      </c>
      <c r="P27" s="9"/>
    </row>
    <row r="28" spans="2:16" ht="7.2" customHeight="1" x14ac:dyDescent="0.4"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9"/>
    </row>
    <row r="29" spans="2:16" x14ac:dyDescent="0.4">
      <c r="B29" s="2" t="s">
        <v>26</v>
      </c>
      <c r="E29" s="10">
        <v>1.64462</v>
      </c>
      <c r="F29" s="8"/>
      <c r="G29" s="10">
        <v>7.0683619000000003E-2</v>
      </c>
      <c r="H29" s="8"/>
      <c r="I29" s="10">
        <v>0.21270139800000001</v>
      </c>
      <c r="J29" s="8"/>
      <c r="K29" s="10">
        <v>0.53848320199999999</v>
      </c>
      <c r="L29" s="8"/>
      <c r="M29" s="10">
        <v>0.37849412300000007</v>
      </c>
      <c r="N29" s="8"/>
      <c r="O29" s="10">
        <f>SUM(E29:M29)</f>
        <v>2.8449823419999998</v>
      </c>
      <c r="P29" s="9"/>
    </row>
    <row r="30" spans="2:16" ht="7.8" customHeight="1" x14ac:dyDescent="0.4"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9"/>
    </row>
    <row r="31" spans="2:16" x14ac:dyDescent="0.4">
      <c r="B31" s="2" t="s">
        <v>39</v>
      </c>
      <c r="E31" s="10">
        <v>2.4E-2</v>
      </c>
      <c r="F31" s="44"/>
      <c r="G31" s="10">
        <v>0.54904000000000008</v>
      </c>
      <c r="H31" s="44"/>
      <c r="I31" s="44">
        <v>0</v>
      </c>
      <c r="J31" s="44"/>
      <c r="K31" s="10">
        <v>1.1199301E-2</v>
      </c>
      <c r="L31" s="44"/>
      <c r="M31" s="10">
        <v>0.34517080699999997</v>
      </c>
      <c r="N31" s="8"/>
      <c r="O31" s="10">
        <f>SUM(E31:M31)</f>
        <v>0.92941010800000012</v>
      </c>
      <c r="P31" s="9"/>
    </row>
    <row r="32" spans="2:16" ht="7.8" customHeight="1" x14ac:dyDescent="0.4"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9"/>
    </row>
    <row r="33" spans="2:16" x14ac:dyDescent="0.4">
      <c r="B33" s="4" t="s">
        <v>87</v>
      </c>
      <c r="C33" s="4"/>
      <c r="D33" s="4"/>
      <c r="E33" s="15">
        <f>E13+E21+SUM(E23:E31)</f>
        <v>3.3386199999999997</v>
      </c>
      <c r="F33" s="15"/>
      <c r="G33" s="15">
        <f t="shared" ref="G33:O33" si="2">G13+G21+SUM(G23:G31)</f>
        <v>5.4135554858999999</v>
      </c>
      <c r="H33" s="15"/>
      <c r="I33" s="15">
        <f t="shared" si="2"/>
        <v>0.21270139800000001</v>
      </c>
      <c r="J33" s="15"/>
      <c r="K33" s="15">
        <f t="shared" si="2"/>
        <v>3.5453953141000003</v>
      </c>
      <c r="L33" s="15"/>
      <c r="M33" s="15">
        <f t="shared" si="2"/>
        <v>13.332970139747735</v>
      </c>
      <c r="N33" s="15"/>
      <c r="O33" s="15">
        <f t="shared" si="2"/>
        <v>25.843242337747739</v>
      </c>
      <c r="P33" s="14"/>
    </row>
    <row r="34" spans="2:16" ht="7.8" customHeight="1" x14ac:dyDescent="0.4">
      <c r="E34" s="8"/>
      <c r="F34" s="8"/>
      <c r="G34" s="8"/>
      <c r="H34" s="8"/>
      <c r="I34" s="8"/>
      <c r="J34" s="8"/>
      <c r="K34" s="8"/>
      <c r="L34" s="8"/>
      <c r="M34" s="8"/>
      <c r="N34" s="8"/>
      <c r="O34" s="10"/>
      <c r="P34" s="9"/>
    </row>
    <row r="35" spans="2:16" x14ac:dyDescent="0.4">
      <c r="B35" s="4" t="s">
        <v>88</v>
      </c>
      <c r="E35" s="43">
        <v>0</v>
      </c>
      <c r="F35" s="17"/>
      <c r="G35" s="15">
        <v>26.141705169999998</v>
      </c>
      <c r="H35" s="15"/>
      <c r="I35" s="15">
        <v>10.269</v>
      </c>
      <c r="J35" s="15"/>
      <c r="K35" s="15">
        <v>12.894172077</v>
      </c>
      <c r="L35" s="15"/>
      <c r="M35" s="15">
        <v>14.272019300590001</v>
      </c>
      <c r="N35" s="17"/>
      <c r="O35" s="15">
        <f>SUM(E35:M35)</f>
        <v>63.576896547590003</v>
      </c>
      <c r="P35" s="9"/>
    </row>
    <row r="36" spans="2:16" ht="7.8" customHeight="1" x14ac:dyDescent="0.4">
      <c r="E36" s="8"/>
      <c r="F36" s="8"/>
      <c r="G36" s="8"/>
      <c r="H36" s="8"/>
      <c r="I36" s="8"/>
      <c r="J36" s="8"/>
      <c r="K36" s="8"/>
      <c r="L36" s="8"/>
      <c r="M36" s="8"/>
      <c r="N36" s="8"/>
      <c r="O36" s="10"/>
      <c r="P36" s="9"/>
    </row>
    <row r="37" spans="2:16" x14ac:dyDescent="0.4">
      <c r="B37" s="4" t="s">
        <v>89</v>
      </c>
      <c r="E37" s="15">
        <f>E33+E35</f>
        <v>3.3386199999999997</v>
      </c>
      <c r="G37" s="15">
        <f>G33+G35</f>
        <v>31.5552606559</v>
      </c>
      <c r="I37" s="15">
        <f>I33+I35</f>
        <v>10.481701398</v>
      </c>
      <c r="K37" s="15">
        <f>K33+K35</f>
        <v>16.439567391099999</v>
      </c>
      <c r="M37" s="15">
        <f>M33+M35</f>
        <v>27.604989440337736</v>
      </c>
      <c r="O37" s="15">
        <f>O33+O35</f>
        <v>89.420138885337735</v>
      </c>
    </row>
  </sheetData>
  <mergeCells count="3">
    <mergeCell ref="O4:O6"/>
    <mergeCell ref="B2:O2"/>
    <mergeCell ref="B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6D92-4171-40BD-8A72-E0EEEC7D0462}">
  <dimension ref="A1:N121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9" sqref="D9"/>
    </sheetView>
  </sheetViews>
  <sheetFormatPr defaultRowHeight="15.6" x14ac:dyDescent="0.4"/>
  <cols>
    <col min="1" max="1" width="4.88671875" style="2" customWidth="1"/>
    <col min="2" max="2" width="2.6640625" style="2" customWidth="1"/>
    <col min="3" max="3" width="4.5546875" style="2" customWidth="1"/>
    <col min="4" max="4" width="59.44140625" style="2" customWidth="1"/>
    <col min="5" max="5" width="16.33203125" style="2" customWidth="1"/>
    <col min="6" max="6" width="14.88671875" style="2" customWidth="1"/>
    <col min="7" max="7" width="19.109375" style="2" customWidth="1"/>
    <col min="8" max="8" width="20.33203125" style="2" customWidth="1"/>
    <col min="9" max="9" width="14.5546875" style="2" customWidth="1"/>
    <col min="10" max="10" width="1.88671875" style="2" customWidth="1"/>
    <col min="11" max="11" width="9.5546875" style="2" bestFit="1" customWidth="1"/>
    <col min="12" max="12" width="8.88671875" style="2"/>
    <col min="13" max="13" width="9.21875" style="2" customWidth="1"/>
    <col min="14" max="14" width="18.109375" style="2" customWidth="1"/>
    <col min="15" max="16384" width="8.88671875" style="2"/>
  </cols>
  <sheetData>
    <row r="1" spans="1:13" x14ac:dyDescent="0.4">
      <c r="A1" s="2" t="s">
        <v>834</v>
      </c>
    </row>
    <row r="2" spans="1:13" x14ac:dyDescent="0.4">
      <c r="A2" s="4" t="s">
        <v>762</v>
      </c>
    </row>
    <row r="3" spans="1:13" x14ac:dyDescent="0.4">
      <c r="A3" s="2" t="s">
        <v>0</v>
      </c>
    </row>
    <row r="4" spans="1:13" ht="75" customHeight="1" x14ac:dyDescent="0.4">
      <c r="E4" s="5" t="s">
        <v>1</v>
      </c>
      <c r="F4" s="53" t="s">
        <v>2</v>
      </c>
      <c r="G4" s="5" t="s">
        <v>3</v>
      </c>
      <c r="H4" s="5" t="s">
        <v>4</v>
      </c>
      <c r="I4" s="5" t="s">
        <v>5</v>
      </c>
      <c r="J4" s="53"/>
      <c r="K4" s="63" t="s">
        <v>6</v>
      </c>
    </row>
    <row r="5" spans="1:13" x14ac:dyDescent="0.4">
      <c r="E5" s="53" t="s">
        <v>90</v>
      </c>
      <c r="F5" s="53" t="s">
        <v>91</v>
      </c>
      <c r="G5" s="53" t="s">
        <v>92</v>
      </c>
      <c r="H5" s="53" t="s">
        <v>93</v>
      </c>
      <c r="I5" s="53" t="s">
        <v>94</v>
      </c>
      <c r="J5" s="53"/>
      <c r="K5" s="63"/>
    </row>
    <row r="6" spans="1:13" x14ac:dyDescent="0.4">
      <c r="E6" s="7">
        <v>43908</v>
      </c>
      <c r="F6" s="7">
        <v>43917</v>
      </c>
      <c r="G6" s="7">
        <v>43945</v>
      </c>
      <c r="H6" s="7">
        <v>44192</v>
      </c>
      <c r="I6" s="7">
        <v>44266</v>
      </c>
      <c r="J6" s="53"/>
      <c r="K6" s="63"/>
    </row>
    <row r="7" spans="1:13" ht="7.8" customHeight="1" x14ac:dyDescent="0.4">
      <c r="E7" s="7"/>
      <c r="F7" s="7"/>
      <c r="G7" s="7"/>
      <c r="H7" s="7"/>
      <c r="I7" s="7"/>
      <c r="J7" s="53"/>
      <c r="K7" s="7"/>
    </row>
    <row r="8" spans="1:13" ht="15.6" customHeight="1" x14ac:dyDescent="0.4">
      <c r="A8" s="16" t="s">
        <v>42</v>
      </c>
      <c r="E8" s="8"/>
      <c r="F8" s="8"/>
      <c r="G8" s="8"/>
      <c r="H8" s="8"/>
      <c r="I8" s="8"/>
      <c r="J8" s="8"/>
      <c r="K8" s="8"/>
      <c r="L8" s="9"/>
    </row>
    <row r="9" spans="1:13" ht="7.2" customHeight="1" x14ac:dyDescent="0.4">
      <c r="E9" s="8"/>
      <c r="F9" s="8"/>
      <c r="G9" s="8"/>
      <c r="H9" s="8"/>
      <c r="I9" s="8"/>
      <c r="J9" s="8"/>
      <c r="K9" s="8"/>
      <c r="L9" s="9"/>
    </row>
    <row r="10" spans="1:13" x14ac:dyDescent="0.4">
      <c r="B10" s="2" t="s">
        <v>7</v>
      </c>
      <c r="E10" s="8"/>
      <c r="F10" s="8"/>
      <c r="G10" s="8"/>
      <c r="H10" s="8"/>
      <c r="I10" s="8"/>
      <c r="J10" s="8"/>
      <c r="K10" s="8"/>
      <c r="L10" s="9"/>
    </row>
    <row r="11" spans="1:13" x14ac:dyDescent="0.4">
      <c r="C11" s="2" t="s">
        <v>8</v>
      </c>
      <c r="E11" s="8">
        <v>1.67</v>
      </c>
      <c r="F11" s="8"/>
      <c r="G11" s="8"/>
      <c r="H11" s="8"/>
      <c r="I11" s="8"/>
      <c r="J11" s="8"/>
      <c r="K11" s="10">
        <f>SUM(E11:I11)</f>
        <v>1.67</v>
      </c>
      <c r="L11" s="9"/>
    </row>
    <row r="12" spans="1:13" x14ac:dyDescent="0.4">
      <c r="C12" s="2" t="s">
        <v>763</v>
      </c>
      <c r="E12" s="8"/>
      <c r="F12" s="10">
        <v>2.1670793111999997</v>
      </c>
      <c r="G12" s="8"/>
      <c r="H12" s="8"/>
      <c r="I12" s="10">
        <v>4.4277093558999994</v>
      </c>
      <c r="J12" s="8"/>
      <c r="K12" s="10">
        <f>SUM(E12:I12)</f>
        <v>6.5947886670999996</v>
      </c>
      <c r="L12" s="9"/>
      <c r="M12" s="14"/>
    </row>
    <row r="13" spans="1:13" x14ac:dyDescent="0.4">
      <c r="C13" s="2" t="s">
        <v>764</v>
      </c>
      <c r="E13" s="8"/>
      <c r="F13" s="10">
        <v>0.78567648170000004</v>
      </c>
      <c r="G13" s="10"/>
      <c r="H13" s="10"/>
      <c r="I13" s="10">
        <v>2.6923244519999998</v>
      </c>
      <c r="J13" s="8"/>
      <c r="K13" s="10">
        <f>SUM(E13:I13)</f>
        <v>3.4780009336999997</v>
      </c>
      <c r="L13" s="9"/>
    </row>
    <row r="14" spans="1:13" x14ac:dyDescent="0.4">
      <c r="C14" s="2" t="s">
        <v>50</v>
      </c>
      <c r="E14" s="8"/>
      <c r="F14" s="10"/>
      <c r="G14" s="10"/>
      <c r="H14" s="10"/>
      <c r="I14" s="10">
        <v>0.1893596931457053</v>
      </c>
      <c r="J14" s="8"/>
      <c r="K14" s="10">
        <f>SUM(E14:I14)</f>
        <v>0.1893596931457053</v>
      </c>
      <c r="L14" s="9"/>
      <c r="M14" s="14"/>
    </row>
    <row r="15" spans="1:13" x14ac:dyDescent="0.4">
      <c r="B15" s="11" t="s">
        <v>79</v>
      </c>
      <c r="C15" s="11"/>
      <c r="D15" s="11"/>
      <c r="E15" s="12">
        <f>SUM(E11:E14)</f>
        <v>1.67</v>
      </c>
      <c r="F15" s="12">
        <f t="shared" ref="F15:K15" si="0">SUM(F11:F14)</f>
        <v>2.9527557928999997</v>
      </c>
      <c r="G15" s="12">
        <f t="shared" si="0"/>
        <v>0</v>
      </c>
      <c r="H15" s="12">
        <f t="shared" si="0"/>
        <v>0</v>
      </c>
      <c r="I15" s="12">
        <f t="shared" si="0"/>
        <v>7.3093935010457036</v>
      </c>
      <c r="J15" s="12"/>
      <c r="K15" s="12">
        <f t="shared" si="0"/>
        <v>11.932149293945704</v>
      </c>
      <c r="L15" s="9"/>
    </row>
    <row r="16" spans="1:13" ht="6" customHeight="1" x14ac:dyDescent="0.4">
      <c r="E16" s="8"/>
      <c r="F16" s="8"/>
      <c r="G16" s="8"/>
      <c r="H16" s="8"/>
      <c r="I16" s="8"/>
      <c r="J16" s="8"/>
      <c r="K16" s="10"/>
      <c r="L16" s="9"/>
    </row>
    <row r="17" spans="2:14" x14ac:dyDescent="0.4">
      <c r="B17" s="2" t="s">
        <v>9</v>
      </c>
      <c r="E17" s="8"/>
      <c r="F17" s="8"/>
      <c r="G17" s="8"/>
      <c r="H17" s="8"/>
      <c r="I17" s="8"/>
      <c r="J17" s="8"/>
      <c r="K17" s="10"/>
      <c r="L17" s="9"/>
    </row>
    <row r="18" spans="2:14" x14ac:dyDescent="0.4">
      <c r="C18" s="2" t="s">
        <v>51</v>
      </c>
      <c r="E18" s="8"/>
      <c r="F18" s="10">
        <v>5.6769263E-2</v>
      </c>
      <c r="G18" s="10"/>
      <c r="H18" s="10">
        <v>2.5499999999999998E-2</v>
      </c>
      <c r="I18" s="10"/>
      <c r="J18" s="10"/>
      <c r="K18" s="10">
        <f t="shared" ref="K18:K25" si="1">SUM(E18:I18)</f>
        <v>8.2269262999999995E-2</v>
      </c>
      <c r="L18" s="9"/>
    </row>
    <row r="19" spans="2:14" x14ac:dyDescent="0.4">
      <c r="C19" s="2" t="s">
        <v>52</v>
      </c>
      <c r="E19" s="8"/>
      <c r="F19" s="10">
        <v>0.21689244699999999</v>
      </c>
      <c r="G19" s="10"/>
      <c r="H19" s="10">
        <v>0.82485229000000004</v>
      </c>
      <c r="I19" s="10">
        <v>1.852501</v>
      </c>
      <c r="J19" s="10"/>
      <c r="K19" s="10">
        <f t="shared" si="1"/>
        <v>2.8942457370000003</v>
      </c>
      <c r="L19" s="9"/>
    </row>
    <row r="20" spans="2:14" x14ac:dyDescent="0.4">
      <c r="C20" s="2" t="s">
        <v>53</v>
      </c>
      <c r="E20" s="8"/>
      <c r="F20" s="10"/>
      <c r="G20" s="10"/>
      <c r="H20" s="10">
        <v>4.6263027999999998E-2</v>
      </c>
      <c r="I20" s="10">
        <v>4.5744877000000003E-2</v>
      </c>
      <c r="J20" s="10"/>
      <c r="K20" s="10">
        <f t="shared" si="1"/>
        <v>9.2007905000000001E-2</v>
      </c>
      <c r="L20" s="9"/>
    </row>
    <row r="21" spans="2:14" x14ac:dyDescent="0.4">
      <c r="C21" s="2" t="s">
        <v>840</v>
      </c>
      <c r="E21" s="8"/>
      <c r="F21" s="10"/>
      <c r="G21" s="10"/>
      <c r="H21" s="10"/>
      <c r="I21" s="10">
        <v>1.2134870000000001E-2</v>
      </c>
      <c r="J21" s="10"/>
      <c r="K21" s="10">
        <f t="shared" si="1"/>
        <v>1.2134870000000001E-2</v>
      </c>
      <c r="L21" s="9"/>
      <c r="N21" s="14"/>
    </row>
    <row r="22" spans="2:14" x14ac:dyDescent="0.4">
      <c r="C22" s="2" t="s">
        <v>54</v>
      </c>
      <c r="E22" s="8"/>
      <c r="F22" s="10">
        <v>0.18823594199999999</v>
      </c>
      <c r="G22" s="10"/>
      <c r="H22" s="10">
        <v>0.32947739700000001</v>
      </c>
      <c r="I22" s="10">
        <v>0.58099999999999996</v>
      </c>
      <c r="J22" s="10"/>
      <c r="K22" s="10">
        <f t="shared" si="1"/>
        <v>1.0987133389999999</v>
      </c>
      <c r="L22" s="9"/>
    </row>
    <row r="23" spans="2:14" x14ac:dyDescent="0.4">
      <c r="C23" s="2" t="s">
        <v>55</v>
      </c>
      <c r="E23" s="8"/>
      <c r="F23" s="10">
        <v>4.4328851000000002E-2</v>
      </c>
      <c r="G23" s="10"/>
      <c r="H23" s="10">
        <v>4.1704438000000003E-2</v>
      </c>
      <c r="I23" s="10">
        <f>0.0738+0.000479139</f>
        <v>7.4279139000000008E-2</v>
      </c>
      <c r="J23" s="10"/>
      <c r="K23" s="10">
        <f t="shared" si="1"/>
        <v>0.16031242800000001</v>
      </c>
      <c r="L23" s="9"/>
    </row>
    <row r="24" spans="2:14" x14ac:dyDescent="0.4">
      <c r="D24" s="11" t="s">
        <v>56</v>
      </c>
      <c r="E24" s="12"/>
      <c r="F24" s="13">
        <f>F22+F23</f>
        <v>0.23256479299999999</v>
      </c>
      <c r="G24" s="13"/>
      <c r="H24" s="13">
        <f>H22+H23</f>
        <v>0.37118183500000002</v>
      </c>
      <c r="I24" s="13">
        <f>I22+I23</f>
        <v>0.65527913900000001</v>
      </c>
      <c r="J24" s="13"/>
      <c r="K24" s="13">
        <f t="shared" si="1"/>
        <v>1.259025767</v>
      </c>
      <c r="L24" s="9"/>
    </row>
    <row r="25" spans="2:14" x14ac:dyDescent="0.4">
      <c r="C25" s="2" t="s">
        <v>766</v>
      </c>
      <c r="D25" s="11"/>
      <c r="E25" s="12"/>
      <c r="F25" s="13"/>
      <c r="G25" s="13"/>
      <c r="H25" s="13"/>
      <c r="I25" s="10">
        <v>4.87E-2</v>
      </c>
      <c r="J25" s="13"/>
      <c r="K25" s="10">
        <f t="shared" si="1"/>
        <v>4.87E-2</v>
      </c>
      <c r="L25" s="9"/>
    </row>
    <row r="26" spans="2:14" x14ac:dyDescent="0.4">
      <c r="B26" s="11" t="s">
        <v>80</v>
      </c>
      <c r="D26" s="11"/>
      <c r="E26" s="42">
        <f>SUM(E18:E21)+E24+E25</f>
        <v>0</v>
      </c>
      <c r="F26" s="13">
        <f t="shared" ref="F26:K26" si="2">SUM(F18:F21)+F24+F25</f>
        <v>0.50622650299999994</v>
      </c>
      <c r="G26" s="42">
        <f t="shared" si="2"/>
        <v>0</v>
      </c>
      <c r="H26" s="13">
        <f t="shared" si="2"/>
        <v>1.2677971530000001</v>
      </c>
      <c r="I26" s="13">
        <f t="shared" si="2"/>
        <v>2.6143598859999999</v>
      </c>
      <c r="J26" s="12"/>
      <c r="K26" s="13">
        <f t="shared" si="2"/>
        <v>4.3883835420000006</v>
      </c>
      <c r="L26" s="9"/>
    </row>
    <row r="27" spans="2:14" ht="9" customHeight="1" x14ac:dyDescent="0.4">
      <c r="E27" s="8"/>
      <c r="F27" s="8"/>
      <c r="G27" s="8"/>
      <c r="H27" s="8"/>
      <c r="I27" s="8"/>
      <c r="J27" s="8"/>
      <c r="K27" s="10"/>
      <c r="L27" s="9"/>
    </row>
    <row r="28" spans="2:14" x14ac:dyDescent="0.4">
      <c r="B28" s="2" t="s">
        <v>11</v>
      </c>
      <c r="E28" s="8"/>
      <c r="F28" s="8"/>
      <c r="G28" s="8"/>
      <c r="H28" s="8"/>
      <c r="I28" s="8"/>
      <c r="J28" s="8"/>
      <c r="K28" s="10"/>
      <c r="L28" s="9"/>
    </row>
    <row r="29" spans="2:14" x14ac:dyDescent="0.4">
      <c r="C29" s="2" t="s">
        <v>12</v>
      </c>
      <c r="E29" s="8"/>
      <c r="F29" s="10">
        <v>5.8657107E-2</v>
      </c>
      <c r="G29" s="10"/>
      <c r="H29" s="10">
        <v>0.16241112799999999</v>
      </c>
      <c r="I29" s="10">
        <v>0.24358048900000001</v>
      </c>
      <c r="J29" s="10"/>
      <c r="K29" s="10">
        <f>SUM(E29:I29)</f>
        <v>0.46464872400000001</v>
      </c>
      <c r="L29" s="9"/>
    </row>
    <row r="30" spans="2:14" x14ac:dyDescent="0.4">
      <c r="C30" s="2" t="s">
        <v>57</v>
      </c>
      <c r="E30" s="8"/>
      <c r="F30" s="10"/>
      <c r="G30" s="10"/>
      <c r="H30" s="10"/>
      <c r="I30" s="10">
        <v>0.38958253599999998</v>
      </c>
      <c r="J30" s="10"/>
      <c r="K30" s="10">
        <f>SUM(E30:I30)</f>
        <v>0.38958253599999998</v>
      </c>
      <c r="L30" s="9"/>
    </row>
    <row r="31" spans="2:14" x14ac:dyDescent="0.4">
      <c r="C31" s="2" t="s">
        <v>13</v>
      </c>
      <c r="E31" s="8"/>
      <c r="F31" s="10">
        <v>1.23E-2</v>
      </c>
      <c r="G31" s="10"/>
      <c r="H31" s="10"/>
      <c r="I31" s="10">
        <v>1.3011999999999999E-2</v>
      </c>
      <c r="J31" s="10"/>
      <c r="K31" s="10">
        <f>SUM(E31:I31)</f>
        <v>2.5312000000000001E-2</v>
      </c>
      <c r="L31" s="9"/>
    </row>
    <row r="32" spans="2:14" x14ac:dyDescent="0.4">
      <c r="C32" s="2" t="s">
        <v>15</v>
      </c>
      <c r="E32" s="8"/>
      <c r="F32" s="10">
        <v>1.1905387E-2</v>
      </c>
      <c r="G32" s="10"/>
      <c r="H32" s="10"/>
      <c r="I32" s="10"/>
      <c r="J32" s="10"/>
      <c r="K32" s="10">
        <f>SUM(E32:I32)</f>
        <v>1.1905387E-2</v>
      </c>
      <c r="L32" s="9"/>
    </row>
    <row r="33" spans="2:12" x14ac:dyDescent="0.4">
      <c r="B33" s="11" t="s">
        <v>81</v>
      </c>
      <c r="C33" s="11"/>
      <c r="D33" s="11"/>
      <c r="E33" s="42">
        <v>0</v>
      </c>
      <c r="F33" s="13">
        <f>SUM(F29:F32)</f>
        <v>8.2862494000000009E-2</v>
      </c>
      <c r="G33" s="42">
        <f>SUM(G29:G32)</f>
        <v>0</v>
      </c>
      <c r="H33" s="13">
        <f>SUM(H29:H32)</f>
        <v>0.16241112799999999</v>
      </c>
      <c r="I33" s="13">
        <f>SUM(I29:I32)</f>
        <v>0.64617502500000001</v>
      </c>
      <c r="J33" s="13"/>
      <c r="K33" s="13">
        <f>SUM(E33:I33)</f>
        <v>0.89144864700000004</v>
      </c>
      <c r="L33" s="9"/>
    </row>
    <row r="34" spans="2:12" ht="6.6" customHeight="1" x14ac:dyDescent="0.4">
      <c r="E34" s="8"/>
      <c r="F34" s="10"/>
      <c r="G34" s="10"/>
      <c r="H34" s="10"/>
      <c r="I34" s="10"/>
      <c r="J34" s="10"/>
      <c r="K34" s="10"/>
      <c r="L34" s="9"/>
    </row>
    <row r="35" spans="2:12" x14ac:dyDescent="0.4">
      <c r="B35" s="2" t="s">
        <v>18</v>
      </c>
      <c r="E35" s="8"/>
      <c r="F35" s="8"/>
      <c r="G35" s="8"/>
      <c r="H35" s="8"/>
      <c r="I35" s="8"/>
      <c r="J35" s="8"/>
      <c r="K35" s="10"/>
      <c r="L35" s="9"/>
    </row>
    <row r="36" spans="2:12" x14ac:dyDescent="0.4">
      <c r="C36" s="2" t="s">
        <v>60</v>
      </c>
      <c r="E36" s="10"/>
      <c r="F36" s="10"/>
      <c r="G36" s="10"/>
      <c r="H36" s="10">
        <v>0.16900000000000001</v>
      </c>
      <c r="I36" s="10"/>
      <c r="J36" s="10"/>
      <c r="K36" s="10">
        <f t="shared" ref="K36:K43" si="3">SUM(E36:I36)</f>
        <v>0.16900000000000001</v>
      </c>
      <c r="L36" s="9"/>
    </row>
    <row r="37" spans="2:12" x14ac:dyDescent="0.4">
      <c r="C37" s="2" t="s">
        <v>61</v>
      </c>
      <c r="E37" s="10"/>
      <c r="F37" s="10">
        <v>0.309</v>
      </c>
      <c r="G37" s="10"/>
      <c r="H37" s="10">
        <v>5.5599999999999997E-2</v>
      </c>
      <c r="I37" s="10" t="s">
        <v>17</v>
      </c>
      <c r="J37" s="10"/>
      <c r="K37" s="10">
        <f t="shared" si="3"/>
        <v>0.36459999999999998</v>
      </c>
      <c r="L37" s="9"/>
    </row>
    <row r="38" spans="2:12" x14ac:dyDescent="0.4">
      <c r="C38" s="2" t="s">
        <v>799</v>
      </c>
      <c r="E38" s="10"/>
      <c r="F38" s="10"/>
      <c r="G38" s="10"/>
      <c r="H38" s="10"/>
      <c r="I38" s="10">
        <v>0.25263127400000002</v>
      </c>
      <c r="J38" s="10"/>
      <c r="K38" s="10">
        <f t="shared" si="3"/>
        <v>0.25263127400000002</v>
      </c>
      <c r="L38" s="9"/>
    </row>
    <row r="39" spans="2:12" x14ac:dyDescent="0.4">
      <c r="C39" s="2" t="s">
        <v>62</v>
      </c>
      <c r="E39" s="10"/>
      <c r="F39" s="10">
        <v>0.652845762</v>
      </c>
      <c r="G39" s="10"/>
      <c r="H39" s="10">
        <v>0.66672092299999997</v>
      </c>
      <c r="I39" s="10">
        <v>1.0941604250000001</v>
      </c>
      <c r="J39" s="10"/>
      <c r="K39" s="10">
        <f t="shared" si="3"/>
        <v>2.41372711</v>
      </c>
      <c r="L39" s="9"/>
    </row>
    <row r="40" spans="2:12" x14ac:dyDescent="0.4">
      <c r="C40" s="2" t="s">
        <v>63</v>
      </c>
      <c r="E40" s="10"/>
      <c r="F40" s="10">
        <v>4.4121608E-2</v>
      </c>
      <c r="G40" s="10"/>
      <c r="H40" s="10">
        <v>0.16400141400000001</v>
      </c>
      <c r="I40" s="10">
        <v>1.4529416E-2</v>
      </c>
      <c r="J40" s="10"/>
      <c r="K40" s="10">
        <f t="shared" si="3"/>
        <v>0.22265243800000001</v>
      </c>
      <c r="L40" s="9"/>
    </row>
    <row r="41" spans="2:12" x14ac:dyDescent="0.4">
      <c r="C41" s="2" t="s">
        <v>800</v>
      </c>
      <c r="E41" s="10"/>
      <c r="F41" s="10"/>
      <c r="G41" s="10"/>
      <c r="H41" s="10"/>
      <c r="I41" s="10">
        <v>2.0140219999999999E-3</v>
      </c>
      <c r="J41" s="10"/>
      <c r="K41" s="10">
        <f t="shared" si="3"/>
        <v>2.0140219999999999E-3</v>
      </c>
      <c r="L41" s="9"/>
    </row>
    <row r="42" spans="2:12" x14ac:dyDescent="0.4">
      <c r="C42" s="2" t="s">
        <v>767</v>
      </c>
      <c r="E42" s="10"/>
      <c r="F42" s="10"/>
      <c r="G42" s="10"/>
      <c r="H42" s="10"/>
      <c r="I42" s="10">
        <v>1.1044340000000001E-3</v>
      </c>
      <c r="J42" s="10"/>
      <c r="K42" s="10">
        <f t="shared" si="3"/>
        <v>1.1044340000000001E-3</v>
      </c>
      <c r="L42" s="9"/>
    </row>
    <row r="43" spans="2:12" x14ac:dyDescent="0.4">
      <c r="B43" s="11" t="s">
        <v>82</v>
      </c>
      <c r="C43" s="11"/>
      <c r="D43" s="11"/>
      <c r="E43" s="42">
        <f>SUM(E36:E42)</f>
        <v>0</v>
      </c>
      <c r="F43" s="13">
        <f t="shared" ref="F43:K43" si="4">SUM(F36:F42)</f>
        <v>1.00596737</v>
      </c>
      <c r="G43" s="42">
        <f t="shared" si="4"/>
        <v>0</v>
      </c>
      <c r="H43" s="13">
        <f t="shared" si="4"/>
        <v>1.055322337</v>
      </c>
      <c r="I43" s="13">
        <f t="shared" si="4"/>
        <v>1.3644395710000001</v>
      </c>
      <c r="J43" s="13"/>
      <c r="K43" s="13">
        <f t="shared" si="4"/>
        <v>3.4257292779999999</v>
      </c>
      <c r="L43" s="9"/>
    </row>
    <row r="44" spans="2:12" ht="7.2" customHeight="1" x14ac:dyDescent="0.4">
      <c r="E44" s="10"/>
      <c r="F44" s="10"/>
      <c r="G44" s="10"/>
      <c r="H44" s="10"/>
      <c r="I44" s="10"/>
      <c r="J44" s="10"/>
      <c r="K44" s="10"/>
      <c r="L44" s="9"/>
    </row>
    <row r="45" spans="2:12" x14ac:dyDescent="0.4">
      <c r="B45" s="2" t="s">
        <v>20</v>
      </c>
      <c r="E45" s="10"/>
      <c r="F45" s="10"/>
      <c r="G45" s="10"/>
      <c r="H45" s="10"/>
      <c r="I45" s="10"/>
      <c r="J45" s="10"/>
      <c r="K45" s="10"/>
      <c r="L45" s="9"/>
    </row>
    <row r="46" spans="2:12" x14ac:dyDescent="0.4">
      <c r="C46" s="2" t="s">
        <v>21</v>
      </c>
      <c r="E46" s="10"/>
      <c r="F46" s="10"/>
      <c r="G46" s="10"/>
      <c r="H46" s="10">
        <v>0.32213025670000001</v>
      </c>
      <c r="I46" s="10">
        <v>0.5770168524</v>
      </c>
      <c r="J46" s="10"/>
      <c r="K46" s="10">
        <f t="shared" ref="K46:K53" si="5">SUM(E46:I46)</f>
        <v>0.89914710910000006</v>
      </c>
      <c r="L46" s="9"/>
    </row>
    <row r="47" spans="2:12" x14ac:dyDescent="0.4">
      <c r="C47" s="2" t="s">
        <v>22</v>
      </c>
      <c r="E47" s="10"/>
      <c r="F47" s="10"/>
      <c r="G47" s="10"/>
      <c r="H47" s="10">
        <v>0.18805193640000001</v>
      </c>
      <c r="I47" s="10">
        <v>0.33684863239999996</v>
      </c>
      <c r="J47" s="10"/>
      <c r="K47" s="10">
        <f t="shared" si="5"/>
        <v>0.52490056879999991</v>
      </c>
      <c r="L47" s="9"/>
    </row>
    <row r="48" spans="2:12" x14ac:dyDescent="0.4">
      <c r="D48" s="11" t="s">
        <v>85</v>
      </c>
      <c r="E48" s="13"/>
      <c r="F48" s="13"/>
      <c r="G48" s="13"/>
      <c r="H48" s="13">
        <f>H46+H47</f>
        <v>0.51018219310000001</v>
      </c>
      <c r="I48" s="13">
        <v>0.40368329170203127</v>
      </c>
      <c r="J48" s="13"/>
      <c r="K48" s="13">
        <f t="shared" si="5"/>
        <v>0.91386548480203134</v>
      </c>
      <c r="L48" s="9"/>
    </row>
    <row r="49" spans="2:12" x14ac:dyDescent="0.4">
      <c r="C49" s="2" t="s">
        <v>793</v>
      </c>
      <c r="D49" s="11"/>
      <c r="E49" s="10"/>
      <c r="F49" s="10"/>
      <c r="G49" s="10"/>
      <c r="H49" s="10"/>
      <c r="I49" s="10">
        <v>0.17315393500000001</v>
      </c>
      <c r="J49" s="10"/>
      <c r="K49" s="10">
        <f t="shared" si="5"/>
        <v>0.17315393500000001</v>
      </c>
      <c r="L49" s="9"/>
    </row>
    <row r="50" spans="2:12" x14ac:dyDescent="0.4">
      <c r="C50" s="2" t="s">
        <v>801</v>
      </c>
      <c r="D50" s="11"/>
      <c r="E50" s="10"/>
      <c r="F50" s="10"/>
      <c r="G50" s="10"/>
      <c r="H50" s="10"/>
      <c r="I50" s="10">
        <v>9.8100000000000007E-2</v>
      </c>
      <c r="J50" s="10"/>
      <c r="K50" s="10">
        <f t="shared" si="5"/>
        <v>9.8100000000000007E-2</v>
      </c>
      <c r="L50" s="9"/>
    </row>
    <row r="51" spans="2:12" x14ac:dyDescent="0.4">
      <c r="C51" s="2" t="s">
        <v>23</v>
      </c>
      <c r="E51" s="10"/>
      <c r="F51" s="10">
        <v>7.6099999999999996E-3</v>
      </c>
      <c r="G51" s="10"/>
      <c r="H51" s="10"/>
      <c r="I51" s="10"/>
      <c r="J51" s="10"/>
      <c r="K51" s="10">
        <f t="shared" si="5"/>
        <v>7.6099999999999996E-3</v>
      </c>
      <c r="L51" s="9"/>
    </row>
    <row r="52" spans="2:12" x14ac:dyDescent="0.4">
      <c r="C52" s="2" t="s">
        <v>24</v>
      </c>
      <c r="E52" s="10"/>
      <c r="F52" s="10"/>
      <c r="G52" s="10"/>
      <c r="H52" s="10"/>
      <c r="I52" s="10" t="s">
        <v>17</v>
      </c>
      <c r="J52" s="10"/>
      <c r="K52" s="10">
        <f t="shared" si="5"/>
        <v>0</v>
      </c>
      <c r="L52" s="9"/>
    </row>
    <row r="53" spans="2:12" x14ac:dyDescent="0.4">
      <c r="C53" s="2" t="s">
        <v>25</v>
      </c>
      <c r="E53" s="10"/>
      <c r="F53" s="10">
        <v>0.238409707</v>
      </c>
      <c r="G53" s="10"/>
      <c r="H53" s="10"/>
      <c r="I53" s="10"/>
      <c r="J53" s="10"/>
      <c r="K53" s="10">
        <f t="shared" si="5"/>
        <v>0.238409707</v>
      </c>
      <c r="L53" s="9"/>
    </row>
    <row r="54" spans="2:12" x14ac:dyDescent="0.4">
      <c r="B54" s="11" t="s">
        <v>83</v>
      </c>
      <c r="C54" s="11"/>
      <c r="D54" s="11"/>
      <c r="E54" s="42">
        <f>SUM(E48:E53)</f>
        <v>0</v>
      </c>
      <c r="F54" s="13">
        <f t="shared" ref="F54:K54" si="6">SUM(F48:F53)</f>
        <v>0.246019707</v>
      </c>
      <c r="G54" s="42">
        <f t="shared" si="6"/>
        <v>0</v>
      </c>
      <c r="H54" s="13">
        <f t="shared" si="6"/>
        <v>0.51018219310000001</v>
      </c>
      <c r="I54" s="13">
        <f t="shared" si="6"/>
        <v>0.67493722670203127</v>
      </c>
      <c r="J54" s="13"/>
      <c r="K54" s="13">
        <f t="shared" si="6"/>
        <v>1.4311391268020313</v>
      </c>
      <c r="L54" s="9"/>
    </row>
    <row r="55" spans="2:12" ht="7.2" customHeight="1" x14ac:dyDescent="0.4">
      <c r="E55" s="10"/>
      <c r="F55" s="10"/>
      <c r="G55" s="10"/>
      <c r="H55" s="10"/>
      <c r="I55" s="10"/>
      <c r="J55" s="10"/>
      <c r="K55" s="10"/>
      <c r="L55" s="9"/>
    </row>
    <row r="56" spans="2:12" x14ac:dyDescent="0.4">
      <c r="B56" s="2" t="s">
        <v>26</v>
      </c>
      <c r="E56" s="8"/>
      <c r="F56" s="8"/>
      <c r="G56" s="8"/>
      <c r="H56" s="8"/>
      <c r="I56" s="8"/>
      <c r="J56" s="8"/>
      <c r="K56" s="10"/>
      <c r="L56" s="9"/>
    </row>
    <row r="57" spans="2:12" x14ac:dyDescent="0.4">
      <c r="C57" s="2" t="s">
        <v>64</v>
      </c>
      <c r="E57" s="10">
        <v>1.64</v>
      </c>
      <c r="F57" s="10"/>
      <c r="G57" s="10"/>
      <c r="H57" s="10"/>
      <c r="I57" s="10"/>
      <c r="J57" s="10"/>
      <c r="K57" s="10">
        <f>SUM(E57:I57)</f>
        <v>1.64</v>
      </c>
      <c r="L57" s="9"/>
    </row>
    <row r="58" spans="2:12" x14ac:dyDescent="0.4">
      <c r="C58" s="2" t="s">
        <v>65</v>
      </c>
      <c r="E58" s="10">
        <v>4.62E-3</v>
      </c>
      <c r="F58" s="10"/>
      <c r="G58" s="10"/>
      <c r="H58" s="10"/>
      <c r="I58" s="10"/>
      <c r="J58" s="10"/>
      <c r="K58" s="10">
        <f t="shared" ref="K58:K71" si="7">SUM(E58:I58)</f>
        <v>4.62E-3</v>
      </c>
      <c r="L58" s="9"/>
    </row>
    <row r="59" spans="2:12" x14ac:dyDescent="0.4">
      <c r="C59" s="2" t="s">
        <v>27</v>
      </c>
      <c r="E59" s="10"/>
      <c r="F59" s="10"/>
      <c r="G59" s="10">
        <v>0.192</v>
      </c>
      <c r="H59" s="10">
        <v>0.43830092799999998</v>
      </c>
      <c r="I59" s="10" t="s">
        <v>17</v>
      </c>
      <c r="J59" s="10"/>
      <c r="K59" s="10">
        <f t="shared" si="7"/>
        <v>0.63030092800000004</v>
      </c>
      <c r="L59" s="9"/>
    </row>
    <row r="60" spans="2:12" x14ac:dyDescent="0.4">
      <c r="C60" s="2" t="s">
        <v>768</v>
      </c>
      <c r="E60" s="10"/>
      <c r="F60" s="10"/>
      <c r="G60" s="10"/>
      <c r="H60" s="10"/>
      <c r="I60" s="10">
        <v>0.229356843</v>
      </c>
      <c r="J60" s="10"/>
      <c r="K60" s="10">
        <f t="shared" si="7"/>
        <v>0.229356843</v>
      </c>
      <c r="L60" s="9"/>
    </row>
    <row r="61" spans="2:12" x14ac:dyDescent="0.4">
      <c r="C61" s="2" t="s">
        <v>802</v>
      </c>
      <c r="E61" s="10"/>
      <c r="F61" s="10"/>
      <c r="G61" s="10"/>
      <c r="H61" s="10"/>
      <c r="I61" s="10">
        <v>5.0800000000000003E-3</v>
      </c>
      <c r="J61" s="10"/>
      <c r="K61" s="10">
        <f t="shared" si="7"/>
        <v>5.0800000000000003E-3</v>
      </c>
      <c r="L61" s="9"/>
    </row>
    <row r="62" spans="2:12" x14ac:dyDescent="0.4">
      <c r="C62" s="2" t="s">
        <v>839</v>
      </c>
      <c r="E62" s="10"/>
      <c r="F62" s="10">
        <v>1.2756442999999999E-2</v>
      </c>
      <c r="G62" s="10"/>
      <c r="H62" s="10"/>
      <c r="I62" s="10">
        <f>0.005083469+0.000142473</f>
        <v>5.2259419999999999E-3</v>
      </c>
      <c r="J62" s="10"/>
      <c r="K62" s="10">
        <f t="shared" si="7"/>
        <v>1.7982385E-2</v>
      </c>
      <c r="L62" s="9"/>
    </row>
    <row r="63" spans="2:12" x14ac:dyDescent="0.4">
      <c r="C63" s="2" t="s">
        <v>66</v>
      </c>
      <c r="E63" s="10"/>
      <c r="F63" s="10">
        <v>3.6581774999999997E-2</v>
      </c>
      <c r="G63" s="10">
        <v>2.0701397999999999E-2</v>
      </c>
      <c r="H63" s="10">
        <v>1.73E-3</v>
      </c>
      <c r="I63" s="10" t="s">
        <v>17</v>
      </c>
      <c r="J63" s="10"/>
      <c r="K63" s="10">
        <f t="shared" si="7"/>
        <v>5.9013172999999995E-2</v>
      </c>
      <c r="L63" s="9"/>
    </row>
    <row r="64" spans="2:12" x14ac:dyDescent="0.4">
      <c r="C64" s="2" t="s">
        <v>28</v>
      </c>
      <c r="E64" s="10"/>
      <c r="F64" s="10">
        <v>8.0491550000000005E-3</v>
      </c>
      <c r="G64" s="10"/>
      <c r="H64" s="10">
        <v>6.8807053000000007E-2</v>
      </c>
      <c r="I64" s="10">
        <v>7.4397625999999994E-2</v>
      </c>
      <c r="J64" s="10"/>
      <c r="K64" s="10">
        <f t="shared" si="7"/>
        <v>0.151253834</v>
      </c>
      <c r="L64" s="9"/>
    </row>
    <row r="65" spans="2:12" x14ac:dyDescent="0.4">
      <c r="C65" s="2" t="s">
        <v>29</v>
      </c>
      <c r="E65" s="10"/>
      <c r="F65" s="10">
        <v>3.6700000000000001E-3</v>
      </c>
      <c r="G65" s="10"/>
      <c r="H65" s="10"/>
      <c r="I65" s="10"/>
      <c r="J65" s="10"/>
      <c r="K65" s="10">
        <f t="shared" si="7"/>
        <v>3.6700000000000001E-3</v>
      </c>
      <c r="L65" s="9"/>
    </row>
    <row r="66" spans="2:12" x14ac:dyDescent="0.4">
      <c r="C66" s="2" t="s">
        <v>67</v>
      </c>
      <c r="E66" s="10"/>
      <c r="F66" s="10">
        <v>1.2999999999999999E-3</v>
      </c>
      <c r="G66" s="10"/>
      <c r="H66" s="10"/>
      <c r="I66" s="10"/>
      <c r="J66" s="10"/>
      <c r="K66" s="10">
        <f t="shared" si="7"/>
        <v>1.2999999999999999E-3</v>
      </c>
      <c r="L66" s="9"/>
    </row>
    <row r="67" spans="2:12" x14ac:dyDescent="0.4">
      <c r="C67" s="2" t="s">
        <v>30</v>
      </c>
      <c r="E67" s="10"/>
      <c r="F67" s="10">
        <v>6.9499999999999996E-3</v>
      </c>
      <c r="G67" s="10"/>
      <c r="H67" s="10"/>
      <c r="I67" s="10"/>
      <c r="J67" s="10"/>
      <c r="K67" s="10">
        <f t="shared" si="7"/>
        <v>6.9499999999999996E-3</v>
      </c>
      <c r="L67" s="9"/>
    </row>
    <row r="68" spans="2:12" x14ac:dyDescent="0.4">
      <c r="C68" s="2" t="s">
        <v>68</v>
      </c>
      <c r="E68" s="10"/>
      <c r="F68" s="10"/>
      <c r="G68" s="10"/>
      <c r="H68" s="10"/>
      <c r="I68" s="10">
        <v>6.4433712000000004E-2</v>
      </c>
      <c r="J68" s="10"/>
      <c r="K68" s="10">
        <f t="shared" si="7"/>
        <v>6.4433712000000004E-2</v>
      </c>
      <c r="L68" s="9"/>
    </row>
    <row r="69" spans="2:12" x14ac:dyDescent="0.4">
      <c r="C69" s="2" t="s">
        <v>835</v>
      </c>
      <c r="E69" s="10"/>
      <c r="F69" s="10"/>
      <c r="G69" s="10"/>
      <c r="H69" s="10">
        <v>2.9015580999999999E-2</v>
      </c>
      <c r="I69" s="10"/>
      <c r="J69" s="10"/>
      <c r="K69" s="10">
        <f t="shared" si="7"/>
        <v>2.9015580999999999E-2</v>
      </c>
      <c r="L69" s="9"/>
    </row>
    <row r="70" spans="2:12" x14ac:dyDescent="0.4">
      <c r="C70" s="2" t="s">
        <v>838</v>
      </c>
      <c r="E70" s="10"/>
      <c r="F70" s="10">
        <v>1.376246E-3</v>
      </c>
      <c r="G70" s="10"/>
      <c r="H70" s="10">
        <v>6.2964E-4</v>
      </c>
      <c r="I70" s="10"/>
      <c r="J70" s="10"/>
      <c r="K70" s="10">
        <f t="shared" si="7"/>
        <v>2.0058860000000001E-3</v>
      </c>
      <c r="L70" s="9"/>
    </row>
    <row r="71" spans="2:12" x14ac:dyDescent="0.4">
      <c r="B71" s="11" t="s">
        <v>84</v>
      </c>
      <c r="C71" s="11"/>
      <c r="D71" s="11"/>
      <c r="E71" s="13">
        <f>SUM(E57:E70)</f>
        <v>1.64462</v>
      </c>
      <c r="F71" s="13">
        <f t="shared" ref="F71:K71" si="8">SUM(F57:F70)</f>
        <v>7.0683619000000003E-2</v>
      </c>
      <c r="G71" s="13">
        <f t="shared" si="8"/>
        <v>0.21270139800000001</v>
      </c>
      <c r="H71" s="13">
        <f t="shared" si="8"/>
        <v>0.53848320199999999</v>
      </c>
      <c r="I71" s="13">
        <f t="shared" si="8"/>
        <v>0.37849412300000007</v>
      </c>
      <c r="J71" s="13"/>
      <c r="K71" s="13">
        <f t="shared" si="8"/>
        <v>2.8449823419999998</v>
      </c>
      <c r="L71" s="9"/>
    </row>
    <row r="72" spans="2:12" ht="7.8" customHeight="1" x14ac:dyDescent="0.4">
      <c r="E72" s="10"/>
      <c r="F72" s="10"/>
      <c r="G72" s="10"/>
      <c r="H72" s="10"/>
      <c r="I72" s="10"/>
      <c r="J72" s="10"/>
      <c r="K72" s="10"/>
      <c r="L72" s="9"/>
    </row>
    <row r="73" spans="2:12" x14ac:dyDescent="0.4">
      <c r="B73" s="2" t="s">
        <v>39</v>
      </c>
      <c r="E73" s="8"/>
      <c r="F73" s="8"/>
      <c r="G73" s="8"/>
      <c r="H73" s="8"/>
      <c r="I73" s="8"/>
      <c r="J73" s="8"/>
      <c r="K73" s="10"/>
      <c r="L73" s="9"/>
    </row>
    <row r="74" spans="2:12" x14ac:dyDescent="0.4">
      <c r="C74" s="2" t="s">
        <v>795</v>
      </c>
      <c r="E74" s="8"/>
      <c r="F74" s="8"/>
      <c r="G74" s="8"/>
      <c r="H74" s="8"/>
      <c r="I74" s="10">
        <v>0.124435638</v>
      </c>
      <c r="J74" s="8"/>
      <c r="K74" s="10">
        <f>SUM(E74:I74)</f>
        <v>0.124435638</v>
      </c>
      <c r="L74" s="9"/>
    </row>
    <row r="75" spans="2:12" x14ac:dyDescent="0.4">
      <c r="C75" s="2" t="s">
        <v>58</v>
      </c>
      <c r="E75" s="8"/>
      <c r="F75" s="10">
        <v>0.33400000000000002</v>
      </c>
      <c r="G75" s="10"/>
      <c r="H75" s="10"/>
      <c r="I75" s="10"/>
      <c r="J75" s="8"/>
      <c r="K75" s="10">
        <f>SUM(E75:I75)</f>
        <v>0.33400000000000002</v>
      </c>
      <c r="L75" s="9"/>
    </row>
    <row r="76" spans="2:12" x14ac:dyDescent="0.4">
      <c r="C76" s="2" t="s">
        <v>59</v>
      </c>
      <c r="E76" s="8"/>
      <c r="F76" s="8">
        <v>0.19</v>
      </c>
      <c r="G76" s="8"/>
      <c r="H76" s="8"/>
      <c r="I76" s="10">
        <v>1.0160000000000001E-2</v>
      </c>
      <c r="J76" s="8"/>
      <c r="K76" s="10">
        <f t="shared" ref="K76:K87" si="9">SUM(E76:I76)</f>
        <v>0.20016</v>
      </c>
      <c r="L76" s="9"/>
    </row>
    <row r="77" spans="2:12" x14ac:dyDescent="0.4">
      <c r="C77" s="2" t="s">
        <v>798</v>
      </c>
      <c r="E77" s="8"/>
      <c r="F77" s="8"/>
      <c r="G77" s="8"/>
      <c r="H77" s="8"/>
      <c r="I77" s="10">
        <v>2.2800000000000001E-2</v>
      </c>
      <c r="J77" s="8"/>
      <c r="K77" s="10">
        <f t="shared" si="9"/>
        <v>2.2800000000000001E-2</v>
      </c>
      <c r="L77" s="9"/>
    </row>
    <row r="78" spans="2:12" x14ac:dyDescent="0.4">
      <c r="C78" s="2" t="s">
        <v>16</v>
      </c>
      <c r="E78" s="8"/>
      <c r="F78" s="8"/>
      <c r="G78" s="8"/>
      <c r="H78" s="8"/>
      <c r="I78" s="10">
        <v>2.5700000000000001E-2</v>
      </c>
      <c r="J78" s="8"/>
      <c r="K78" s="10">
        <f t="shared" si="9"/>
        <v>2.5700000000000001E-2</v>
      </c>
      <c r="L78" s="9"/>
    </row>
    <row r="79" spans="2:12" x14ac:dyDescent="0.4">
      <c r="C79" s="2" t="s">
        <v>769</v>
      </c>
      <c r="E79" s="8"/>
      <c r="F79" s="8"/>
      <c r="G79" s="8"/>
      <c r="H79" s="8"/>
      <c r="I79" s="10">
        <v>3.0599999999999999E-2</v>
      </c>
      <c r="J79" s="8"/>
      <c r="K79" s="10">
        <f t="shared" si="9"/>
        <v>3.0599999999999999E-2</v>
      </c>
      <c r="L79" s="9"/>
    </row>
    <row r="80" spans="2:12" x14ac:dyDescent="0.4">
      <c r="C80" s="2" t="s">
        <v>770</v>
      </c>
      <c r="E80" s="8"/>
      <c r="F80" s="8"/>
      <c r="G80" s="8"/>
      <c r="H80" s="8"/>
      <c r="I80" s="10">
        <v>3.32E-2</v>
      </c>
      <c r="J80" s="8"/>
      <c r="K80" s="10">
        <f t="shared" si="9"/>
        <v>3.32E-2</v>
      </c>
      <c r="L80" s="9"/>
    </row>
    <row r="81" spans="1:12" x14ac:dyDescent="0.4">
      <c r="C81" s="2" t="s">
        <v>69</v>
      </c>
      <c r="E81" s="10"/>
      <c r="F81" s="10">
        <v>8.3400000000000002E-3</v>
      </c>
      <c r="G81" s="10"/>
      <c r="H81" s="10"/>
      <c r="I81" s="10"/>
      <c r="J81" s="10"/>
      <c r="K81" s="10">
        <f t="shared" si="9"/>
        <v>8.3400000000000002E-3</v>
      </c>
      <c r="L81" s="9"/>
    </row>
    <row r="82" spans="1:12" x14ac:dyDescent="0.4">
      <c r="C82" s="2" t="s">
        <v>70</v>
      </c>
      <c r="E82" s="10"/>
      <c r="F82" s="10">
        <v>1.67E-2</v>
      </c>
      <c r="G82" s="10"/>
      <c r="H82" s="10"/>
      <c r="I82" s="10"/>
      <c r="J82" s="10"/>
      <c r="K82" s="10">
        <f t="shared" si="9"/>
        <v>1.67E-2</v>
      </c>
      <c r="L82" s="9"/>
    </row>
    <row r="83" spans="1:12" x14ac:dyDescent="0.4">
      <c r="C83" s="2" t="s">
        <v>71</v>
      </c>
      <c r="E83" s="10"/>
      <c r="F83" s="10"/>
      <c r="G83" s="10"/>
      <c r="H83" s="10"/>
      <c r="I83" s="10" t="s">
        <v>17</v>
      </c>
      <c r="J83" s="10"/>
      <c r="K83" s="10">
        <f t="shared" si="9"/>
        <v>0</v>
      </c>
      <c r="L83" s="9"/>
    </row>
    <row r="84" spans="1:12" x14ac:dyDescent="0.4">
      <c r="C84" s="2" t="s">
        <v>41</v>
      </c>
      <c r="E84" s="10">
        <v>2.4E-2</v>
      </c>
      <c r="F84" s="10"/>
      <c r="G84" s="10"/>
      <c r="H84" s="10"/>
      <c r="I84" s="10" t="s">
        <v>17</v>
      </c>
      <c r="J84" s="10"/>
      <c r="K84" s="10">
        <f t="shared" si="9"/>
        <v>2.4E-2</v>
      </c>
      <c r="L84" s="9"/>
    </row>
    <row r="85" spans="1:12" x14ac:dyDescent="0.4">
      <c r="C85" s="2" t="s">
        <v>771</v>
      </c>
      <c r="E85" s="10"/>
      <c r="F85" s="10"/>
      <c r="G85" s="10"/>
      <c r="H85" s="10"/>
      <c r="I85" s="10">
        <v>8.9498286999999996E-2</v>
      </c>
      <c r="J85" s="10"/>
      <c r="K85" s="10">
        <f t="shared" si="9"/>
        <v>8.9498286999999996E-2</v>
      </c>
      <c r="L85" s="9"/>
    </row>
    <row r="86" spans="1:12" x14ac:dyDescent="0.4">
      <c r="C86" s="2" t="s">
        <v>777</v>
      </c>
      <c r="E86" s="10"/>
      <c r="F86" s="10"/>
      <c r="G86" s="10"/>
      <c r="H86" s="10">
        <v>1.1199301E-2</v>
      </c>
      <c r="I86" s="10">
        <v>8.7768819999999997E-3</v>
      </c>
      <c r="J86" s="10"/>
      <c r="K86" s="10">
        <f t="shared" si="9"/>
        <v>1.9976183000000002E-2</v>
      </c>
      <c r="L86" s="9"/>
    </row>
    <row r="87" spans="1:12" x14ac:dyDescent="0.4">
      <c r="B87" s="11" t="s">
        <v>86</v>
      </c>
      <c r="C87" s="11"/>
      <c r="D87" s="11"/>
      <c r="E87" s="13">
        <f>SUM(E74:E86)</f>
        <v>2.4E-2</v>
      </c>
      <c r="F87" s="13">
        <f t="shared" ref="F87:K87" si="10">SUM(F74:F86)</f>
        <v>0.54904000000000008</v>
      </c>
      <c r="G87" s="42">
        <f t="shared" si="10"/>
        <v>0</v>
      </c>
      <c r="H87" s="13">
        <f t="shared" si="10"/>
        <v>1.1199301E-2</v>
      </c>
      <c r="I87" s="13">
        <f t="shared" si="10"/>
        <v>0.34517080699999997</v>
      </c>
      <c r="J87" s="13"/>
      <c r="K87" s="13">
        <f t="shared" si="10"/>
        <v>0.92941010800000001</v>
      </c>
      <c r="L87" s="9"/>
    </row>
    <row r="88" spans="1:12" ht="7.8" customHeight="1" x14ac:dyDescent="0.4">
      <c r="E88" s="8"/>
      <c r="F88" s="8"/>
      <c r="G88" s="8"/>
      <c r="H88" s="8"/>
      <c r="I88" s="8"/>
      <c r="J88" s="8"/>
      <c r="K88" s="10"/>
      <c r="L88" s="9"/>
    </row>
    <row r="89" spans="1:12" x14ac:dyDescent="0.4">
      <c r="B89" s="4" t="s">
        <v>87</v>
      </c>
      <c r="C89" s="4"/>
      <c r="D89" s="4"/>
      <c r="E89" s="15">
        <f>E15+E26+E33+E43+E54+E71+E87</f>
        <v>3.3386199999999997</v>
      </c>
      <c r="F89" s="15">
        <f>F15+F26+F33+F43+F54+F71+F87</f>
        <v>5.4135554858999999</v>
      </c>
      <c r="G89" s="15">
        <f>G15+G26+G33+G43+G54+G71+G87</f>
        <v>0.21270139800000001</v>
      </c>
      <c r="H89" s="15">
        <f>H15+H26+H33+H43+H54+H71+H87</f>
        <v>3.5453953141000003</v>
      </c>
      <c r="I89" s="15">
        <f>I15+I26+I33+I43+I54+I71+I87</f>
        <v>13.332970139747735</v>
      </c>
      <c r="J89" s="15"/>
      <c r="K89" s="15">
        <f>K15+K26+K33+K43+K54+K71+K87</f>
        <v>25.843242337747732</v>
      </c>
      <c r="L89" s="14"/>
    </row>
    <row r="90" spans="1:12" x14ac:dyDescent="0.4">
      <c r="E90" s="8"/>
      <c r="F90" s="8"/>
      <c r="G90" s="8"/>
      <c r="H90" s="8"/>
      <c r="I90" s="8"/>
      <c r="J90" s="8"/>
      <c r="K90" s="10"/>
      <c r="L90" s="9"/>
    </row>
    <row r="91" spans="1:12" x14ac:dyDescent="0.4">
      <c r="E91" s="8"/>
      <c r="F91" s="8"/>
      <c r="G91" s="8"/>
      <c r="H91" s="8"/>
      <c r="I91" s="8"/>
      <c r="J91" s="8"/>
      <c r="K91" s="10"/>
      <c r="L91" s="9"/>
    </row>
    <row r="92" spans="1:12" x14ac:dyDescent="0.4">
      <c r="A92" s="16" t="s">
        <v>40</v>
      </c>
      <c r="E92" s="8"/>
      <c r="F92" s="8"/>
      <c r="G92" s="8"/>
      <c r="H92" s="8"/>
      <c r="I92" s="8"/>
      <c r="J92" s="8"/>
      <c r="K92" s="10"/>
      <c r="L92" s="9"/>
    </row>
    <row r="93" spans="1:12" ht="9" customHeight="1" x14ac:dyDescent="0.4">
      <c r="E93" s="8"/>
      <c r="F93" s="8"/>
      <c r="G93" s="8"/>
      <c r="H93" s="8"/>
      <c r="I93" s="8"/>
      <c r="J93" s="8"/>
      <c r="K93" s="10"/>
      <c r="L93" s="9"/>
    </row>
    <row r="94" spans="1:12" x14ac:dyDescent="0.4">
      <c r="B94" s="2" t="s">
        <v>31</v>
      </c>
      <c r="E94" s="8"/>
      <c r="F94" s="8"/>
      <c r="G94" s="8"/>
      <c r="H94" s="8"/>
      <c r="I94" s="8"/>
      <c r="J94" s="8"/>
      <c r="K94" s="10"/>
      <c r="L94" s="9"/>
    </row>
    <row r="95" spans="1:12" x14ac:dyDescent="0.4">
      <c r="C95" s="2" t="s">
        <v>32</v>
      </c>
      <c r="E95" s="8"/>
      <c r="F95" s="8">
        <v>5.87</v>
      </c>
      <c r="G95" s="8"/>
      <c r="H95" s="8">
        <v>1.36</v>
      </c>
      <c r="I95" s="8">
        <v>3.01</v>
      </c>
      <c r="J95" s="8"/>
      <c r="K95" s="10">
        <f>SUM(E95:I95)</f>
        <v>10.24</v>
      </c>
      <c r="L95" s="9"/>
    </row>
    <row r="96" spans="1:12" x14ac:dyDescent="0.4">
      <c r="C96" s="2" t="s">
        <v>33</v>
      </c>
      <c r="E96" s="8"/>
      <c r="F96" s="10">
        <v>0.76900000000000002</v>
      </c>
      <c r="G96" s="8"/>
      <c r="H96" s="10">
        <v>0.82</v>
      </c>
      <c r="I96" s="10">
        <v>0.85499999999999998</v>
      </c>
      <c r="J96" s="8"/>
      <c r="K96" s="10">
        <f t="shared" ref="K96:K113" si="11">SUM(E96:I96)</f>
        <v>2.444</v>
      </c>
      <c r="L96" s="9"/>
    </row>
    <row r="97" spans="2:14" x14ac:dyDescent="0.4">
      <c r="C97" s="2" t="s">
        <v>34</v>
      </c>
      <c r="E97" s="8"/>
      <c r="F97" s="8">
        <v>1.39</v>
      </c>
      <c r="G97" s="8"/>
      <c r="H97" s="10">
        <v>0.56399999999999995</v>
      </c>
      <c r="I97" s="8">
        <v>1.0900000000000001</v>
      </c>
      <c r="J97" s="8"/>
      <c r="K97" s="10">
        <f t="shared" si="11"/>
        <v>3.0439999999999996</v>
      </c>
      <c r="L97" s="9"/>
    </row>
    <row r="98" spans="2:14" x14ac:dyDescent="0.4">
      <c r="C98" s="2" t="s">
        <v>72</v>
      </c>
      <c r="E98" s="8"/>
      <c r="F98" s="10">
        <v>0.253</v>
      </c>
      <c r="G98" s="8"/>
      <c r="H98" s="8"/>
      <c r="I98" s="8" t="s">
        <v>17</v>
      </c>
      <c r="J98" s="8"/>
      <c r="K98" s="10">
        <f t="shared" si="11"/>
        <v>0.253</v>
      </c>
      <c r="L98" s="9"/>
    </row>
    <row r="99" spans="2:14" x14ac:dyDescent="0.4">
      <c r="C99" s="2" t="s">
        <v>803</v>
      </c>
      <c r="E99" s="8"/>
      <c r="F99" s="10">
        <v>0.13400000000000001</v>
      </c>
      <c r="G99" s="8"/>
      <c r="H99" s="8"/>
      <c r="I99" s="8"/>
      <c r="J99" s="8"/>
      <c r="K99" s="10">
        <f t="shared" si="11"/>
        <v>0.13400000000000001</v>
      </c>
      <c r="L99" s="9"/>
    </row>
    <row r="100" spans="2:14" x14ac:dyDescent="0.4">
      <c r="C100" s="2" t="s">
        <v>854</v>
      </c>
      <c r="E100" s="8"/>
      <c r="F100" s="10">
        <v>6.1487230000000004</v>
      </c>
      <c r="G100" s="8"/>
      <c r="H100" s="10">
        <v>3.1741679999999999</v>
      </c>
      <c r="I100" s="10">
        <v>8.4350459999999998</v>
      </c>
      <c r="J100" s="8"/>
      <c r="K100" s="10">
        <f t="shared" si="11"/>
        <v>17.757936999999998</v>
      </c>
      <c r="L100" s="9"/>
    </row>
    <row r="101" spans="2:14" x14ac:dyDescent="0.4">
      <c r="C101" s="2" t="s">
        <v>73</v>
      </c>
      <c r="E101" s="8"/>
      <c r="F101" s="8"/>
      <c r="G101" s="8"/>
      <c r="H101" s="8"/>
      <c r="I101" s="8" t="s">
        <v>17</v>
      </c>
      <c r="J101" s="8"/>
      <c r="K101" s="10">
        <f t="shared" si="11"/>
        <v>0</v>
      </c>
      <c r="L101" s="9"/>
    </row>
    <row r="102" spans="2:14" x14ac:dyDescent="0.4">
      <c r="C102" s="2" t="s">
        <v>74</v>
      </c>
      <c r="E102" s="8"/>
      <c r="F102" s="8"/>
      <c r="G102" s="8"/>
      <c r="H102" s="8"/>
      <c r="I102" s="10">
        <v>8.3831875900000005E-3</v>
      </c>
      <c r="J102" s="8"/>
      <c r="K102" s="10">
        <f t="shared" si="11"/>
        <v>8.3831875900000005E-3</v>
      </c>
      <c r="L102" s="9"/>
    </row>
    <row r="103" spans="2:14" x14ac:dyDescent="0.4">
      <c r="C103" s="2" t="s">
        <v>75</v>
      </c>
      <c r="E103" s="8"/>
      <c r="F103" s="8"/>
      <c r="G103" s="8"/>
      <c r="H103" s="8"/>
      <c r="I103" s="8" t="s">
        <v>17</v>
      </c>
      <c r="J103" s="8"/>
      <c r="K103" s="10">
        <f t="shared" si="11"/>
        <v>0</v>
      </c>
      <c r="L103" s="9"/>
    </row>
    <row r="104" spans="2:14" x14ac:dyDescent="0.4">
      <c r="C104" s="2" t="s">
        <v>76</v>
      </c>
      <c r="E104" s="8"/>
      <c r="F104" s="8">
        <v>1.54</v>
      </c>
      <c r="G104" s="8"/>
      <c r="H104" s="8"/>
      <c r="I104" s="8"/>
      <c r="J104" s="8"/>
      <c r="K104" s="10">
        <f t="shared" si="11"/>
        <v>1.54</v>
      </c>
      <c r="L104" s="9"/>
    </row>
    <row r="105" spans="2:14" ht="4.8" customHeight="1" x14ac:dyDescent="0.4">
      <c r="E105" s="8"/>
      <c r="F105" s="8"/>
      <c r="G105" s="8"/>
      <c r="H105" s="8"/>
      <c r="I105" s="8"/>
      <c r="J105" s="8"/>
      <c r="K105" s="10"/>
      <c r="L105" s="9"/>
    </row>
    <row r="106" spans="2:14" x14ac:dyDescent="0.4">
      <c r="B106" s="2" t="s">
        <v>36</v>
      </c>
      <c r="E106" s="8"/>
      <c r="F106" s="8"/>
      <c r="G106" s="8"/>
      <c r="H106" s="8"/>
      <c r="I106" s="8"/>
      <c r="J106" s="8"/>
      <c r="K106" s="10"/>
      <c r="L106" s="9"/>
    </row>
    <row r="107" spans="2:14" x14ac:dyDescent="0.4">
      <c r="C107" s="2" t="s">
        <v>37</v>
      </c>
      <c r="E107" s="8"/>
      <c r="F107" s="8">
        <v>6.63</v>
      </c>
      <c r="G107" s="8">
        <v>5.83</v>
      </c>
      <c r="H107" s="8">
        <v>6.33</v>
      </c>
      <c r="I107" s="8" t="s">
        <v>17</v>
      </c>
      <c r="J107" s="8"/>
      <c r="K107" s="10">
        <f t="shared" si="11"/>
        <v>18.79</v>
      </c>
      <c r="L107" s="9"/>
    </row>
    <row r="108" spans="2:14" x14ac:dyDescent="0.4">
      <c r="C108" s="2" t="s">
        <v>38</v>
      </c>
      <c r="E108" s="8"/>
      <c r="F108" s="8"/>
      <c r="G108" s="8">
        <v>4.13</v>
      </c>
      <c r="H108" s="8"/>
      <c r="I108" s="8"/>
      <c r="J108" s="8"/>
      <c r="K108" s="10">
        <f t="shared" si="11"/>
        <v>4.13</v>
      </c>
      <c r="L108" s="9"/>
    </row>
    <row r="109" spans="2:14" x14ac:dyDescent="0.4">
      <c r="C109" s="2" t="s">
        <v>77</v>
      </c>
      <c r="E109" s="8"/>
      <c r="F109" s="10">
        <v>0.36099999999999999</v>
      </c>
      <c r="G109" s="10">
        <v>0.309</v>
      </c>
      <c r="H109" s="8"/>
      <c r="I109" s="10">
        <v>0.26900000000000002</v>
      </c>
      <c r="J109" s="8"/>
      <c r="K109" s="10">
        <f t="shared" si="11"/>
        <v>0.93899999999999995</v>
      </c>
      <c r="L109" s="9"/>
    </row>
    <row r="110" spans="2:14" x14ac:dyDescent="0.4">
      <c r="C110" s="2" t="s">
        <v>78</v>
      </c>
      <c r="E110" s="8"/>
      <c r="F110" s="8">
        <v>1.93</v>
      </c>
      <c r="G110" s="8"/>
      <c r="H110" s="8"/>
      <c r="I110" s="8"/>
      <c r="J110" s="8"/>
      <c r="K110" s="10">
        <f t="shared" si="11"/>
        <v>1.93</v>
      </c>
      <c r="L110" s="9"/>
    </row>
    <row r="111" spans="2:14" x14ac:dyDescent="0.4">
      <c r="C111" s="2" t="s">
        <v>850</v>
      </c>
      <c r="E111" s="8"/>
      <c r="F111" s="10">
        <v>1.1159821700000001</v>
      </c>
      <c r="G111" s="8"/>
      <c r="H111" s="10">
        <v>0.64600407699999995</v>
      </c>
      <c r="I111" s="10">
        <v>0.60459011299999998</v>
      </c>
      <c r="J111" s="8"/>
      <c r="K111" s="10">
        <f t="shared" si="11"/>
        <v>2.3665763599999998</v>
      </c>
      <c r="L111" s="9"/>
      <c r="N111" s="75"/>
    </row>
    <row r="112" spans="2:14" ht="6" customHeight="1" x14ac:dyDescent="0.4">
      <c r="E112" s="8"/>
      <c r="F112" s="8"/>
      <c r="G112" s="8"/>
      <c r="H112" s="8"/>
      <c r="I112" s="8"/>
      <c r="J112" s="8"/>
      <c r="K112" s="10"/>
      <c r="L112" s="9"/>
    </row>
    <row r="113" spans="1:12" x14ac:dyDescent="0.4">
      <c r="B113" s="4" t="s">
        <v>88</v>
      </c>
      <c r="C113" s="4"/>
      <c r="D113" s="4"/>
      <c r="E113" s="43">
        <f>SUM(E95:E111)</f>
        <v>0</v>
      </c>
      <c r="F113" s="15">
        <f>SUM(F95:F111)</f>
        <v>26.141705169999998</v>
      </c>
      <c r="G113" s="15">
        <f>SUM(G95:G111)</f>
        <v>10.269</v>
      </c>
      <c r="H113" s="15">
        <f>SUM(H95:H111)</f>
        <v>12.894172077</v>
      </c>
      <c r="I113" s="15">
        <f>SUM(I95:I111)</f>
        <v>14.272019300590001</v>
      </c>
      <c r="J113" s="17"/>
      <c r="K113" s="15">
        <f t="shared" si="11"/>
        <v>63.576896547590003</v>
      </c>
      <c r="L113" s="9"/>
    </row>
    <row r="114" spans="1:12" x14ac:dyDescent="0.4">
      <c r="E114" s="8"/>
      <c r="F114" s="8"/>
      <c r="G114" s="8"/>
      <c r="H114" s="8"/>
      <c r="I114" s="8"/>
      <c r="J114" s="8"/>
      <c r="K114" s="8"/>
      <c r="L114" s="9"/>
    </row>
    <row r="115" spans="1:12" x14ac:dyDescent="0.4">
      <c r="A115" s="4" t="s">
        <v>89</v>
      </c>
      <c r="B115" s="4"/>
      <c r="C115" s="4"/>
      <c r="D115" s="4"/>
      <c r="E115" s="17">
        <f>E89+E113</f>
        <v>3.3386199999999997</v>
      </c>
      <c r="F115" s="17">
        <f>F89+F113</f>
        <v>31.5552606559</v>
      </c>
      <c r="G115" s="17">
        <f>G89+G113</f>
        <v>10.481701398</v>
      </c>
      <c r="H115" s="17">
        <f>H89+H113</f>
        <v>16.439567391099999</v>
      </c>
      <c r="I115" s="17">
        <f>I89+I113</f>
        <v>27.604989440337736</v>
      </c>
      <c r="J115" s="17"/>
      <c r="K115" s="17">
        <f>K89+K113</f>
        <v>89.420138885337735</v>
      </c>
      <c r="L115" s="9"/>
    </row>
    <row r="116" spans="1:12" x14ac:dyDescent="0.4">
      <c r="E116" s="8"/>
      <c r="F116" s="8"/>
      <c r="G116" s="8"/>
      <c r="H116" s="8"/>
      <c r="I116" s="8"/>
      <c r="J116" s="8"/>
      <c r="K116" s="8"/>
      <c r="L116" s="9"/>
    </row>
    <row r="117" spans="1:12" x14ac:dyDescent="0.4">
      <c r="E117" s="8"/>
      <c r="F117" s="8"/>
      <c r="G117" s="8"/>
      <c r="H117" s="8"/>
      <c r="I117" s="8"/>
      <c r="J117" s="8"/>
      <c r="K117" s="8"/>
      <c r="L117" s="9"/>
    </row>
    <row r="118" spans="1:12" x14ac:dyDescent="0.4">
      <c r="E118" s="8"/>
      <c r="F118" s="8"/>
      <c r="G118" s="8"/>
      <c r="H118" s="8"/>
      <c r="I118" s="8"/>
      <c r="J118" s="8"/>
      <c r="K118" s="8"/>
      <c r="L118" s="9"/>
    </row>
    <row r="119" spans="1:12" x14ac:dyDescent="0.4">
      <c r="E119" s="8"/>
      <c r="F119" s="8"/>
      <c r="G119" s="8"/>
      <c r="H119" s="8"/>
      <c r="I119" s="8"/>
      <c r="J119" s="8"/>
      <c r="K119" s="8"/>
      <c r="L119" s="9"/>
    </row>
    <row r="120" spans="1:12" x14ac:dyDescent="0.4">
      <c r="E120" s="8"/>
      <c r="F120" s="8"/>
      <c r="G120" s="8"/>
      <c r="H120" s="8"/>
      <c r="I120" s="8"/>
      <c r="J120" s="8"/>
      <c r="K120" s="8"/>
      <c r="L120" s="9"/>
    </row>
    <row r="121" spans="1:12" x14ac:dyDescent="0.4">
      <c r="E121" s="8"/>
      <c r="F121" s="8"/>
      <c r="G121" s="8"/>
      <c r="H121" s="8"/>
      <c r="I121" s="8"/>
      <c r="J121" s="8"/>
      <c r="K121" s="8"/>
      <c r="L121" s="9"/>
    </row>
  </sheetData>
  <mergeCells count="1">
    <mergeCell ref="K4:K6"/>
  </mergeCells>
  <pageMargins left="0.7" right="0.7" top="0.75" bottom="0.75" header="0.3" footer="0.3"/>
  <ignoredErrors>
    <ignoredError sqref="F33" formula="1"/>
    <ignoredError sqref="F26:J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B9E1-0E26-43AE-BE39-B5F074BF5986}">
  <dimension ref="A1:P295"/>
  <sheetViews>
    <sheetView workbookViewId="0">
      <pane ySplit="10" topLeftCell="A11" activePane="bottomLeft" state="frozen"/>
      <selection pane="bottomLeft" activeCell="N26" sqref="N26"/>
    </sheetView>
  </sheetViews>
  <sheetFormatPr defaultRowHeight="15.6" x14ac:dyDescent="0.4"/>
  <cols>
    <col min="1" max="1" width="3.109375" style="1" customWidth="1"/>
    <col min="2" max="2" width="19.88671875" style="1" customWidth="1"/>
    <col min="3" max="3" width="17.5546875" style="1" customWidth="1"/>
    <col min="4" max="4" width="16.33203125" style="1" customWidth="1"/>
    <col min="5" max="5" width="18.21875" style="1" customWidth="1"/>
    <col min="6" max="6" width="3" style="1" customWidth="1"/>
    <col min="7" max="7" width="29.6640625" style="1" customWidth="1"/>
    <col min="8" max="8" width="15.6640625" style="1" customWidth="1"/>
    <col min="9" max="9" width="17" style="1" customWidth="1"/>
    <col min="10" max="10" width="16.77734375" style="1" customWidth="1"/>
    <col min="11" max="11" width="4.109375" style="1" customWidth="1"/>
    <col min="12" max="12" width="26.109375" style="1" customWidth="1"/>
    <col min="13" max="13" width="15" style="1" customWidth="1"/>
    <col min="14" max="14" width="23" style="1" customWidth="1"/>
    <col min="15" max="15" width="36.44140625" style="1" customWidth="1"/>
    <col min="16" max="16" width="17.5546875" style="1" customWidth="1"/>
    <col min="17" max="16384" width="8.88671875" style="1"/>
  </cols>
  <sheetData>
    <row r="1" spans="1:16" x14ac:dyDescent="0.4">
      <c r="A1" s="1" t="s">
        <v>833</v>
      </c>
    </row>
    <row r="2" spans="1:16" x14ac:dyDescent="0.4">
      <c r="A2" s="24" t="s">
        <v>419</v>
      </c>
    </row>
    <row r="3" spans="1:16" ht="31.2" x14ac:dyDescent="0.4">
      <c r="A3" s="1" t="s">
        <v>823</v>
      </c>
      <c r="H3" s="19"/>
      <c r="I3" s="19"/>
      <c r="J3" s="49"/>
      <c r="O3" s="74" t="s">
        <v>826</v>
      </c>
    </row>
    <row r="4" spans="1:16" ht="6.6" customHeight="1" x14ac:dyDescent="0.4"/>
    <row r="5" spans="1:16" ht="52.8" customHeight="1" x14ac:dyDescent="0.4">
      <c r="C5" s="20" t="s">
        <v>95</v>
      </c>
      <c r="D5" s="21" t="s">
        <v>48</v>
      </c>
      <c r="E5" s="20" t="s">
        <v>6</v>
      </c>
      <c r="H5" s="20" t="s">
        <v>95</v>
      </c>
      <c r="I5" s="21" t="s">
        <v>49</v>
      </c>
      <c r="J5" s="20" t="s">
        <v>6</v>
      </c>
      <c r="K5" s="18"/>
      <c r="L5" s="18"/>
      <c r="M5" s="20" t="s">
        <v>95</v>
      </c>
      <c r="N5" s="27" t="s">
        <v>824</v>
      </c>
      <c r="O5" s="27" t="s">
        <v>825</v>
      </c>
      <c r="P5" s="20" t="s">
        <v>6</v>
      </c>
    </row>
    <row r="6" spans="1:16" x14ac:dyDescent="0.4">
      <c r="C6" s="20" t="s">
        <v>417</v>
      </c>
      <c r="D6" s="20" t="s">
        <v>418</v>
      </c>
      <c r="E6" s="20"/>
      <c r="H6" s="20" t="s">
        <v>417</v>
      </c>
      <c r="I6" s="20" t="s">
        <v>418</v>
      </c>
      <c r="J6" s="20"/>
      <c r="M6" s="20" t="s">
        <v>417</v>
      </c>
      <c r="N6" s="20" t="s">
        <v>418</v>
      </c>
      <c r="O6" s="20" t="s">
        <v>418</v>
      </c>
      <c r="P6" s="20"/>
    </row>
    <row r="7" spans="1:16" ht="7.2" customHeight="1" x14ac:dyDescent="0.4">
      <c r="C7" s="20"/>
      <c r="D7" s="20"/>
      <c r="E7" s="20"/>
      <c r="H7" s="22"/>
      <c r="I7" s="20"/>
      <c r="J7" s="20"/>
      <c r="M7" s="20"/>
      <c r="N7" s="20"/>
      <c r="O7" s="20"/>
      <c r="P7" s="20"/>
    </row>
    <row r="8" spans="1:16" x14ac:dyDescent="0.4">
      <c r="B8" s="19" t="s">
        <v>416</v>
      </c>
      <c r="C8" s="22">
        <v>2167079311.1999998</v>
      </c>
      <c r="D8" s="22">
        <v>4427709355.8999996</v>
      </c>
      <c r="E8" s="22">
        <f>C8+D8</f>
        <v>6594788667.0999994</v>
      </c>
      <c r="G8" s="1" t="s">
        <v>422</v>
      </c>
      <c r="H8" s="22">
        <f>SUM(H12:H15)</f>
        <v>654166006.10000002</v>
      </c>
      <c r="I8" s="22">
        <f>SUM(I12:I50)</f>
        <v>1479103697</v>
      </c>
      <c r="J8" s="22">
        <f>H8+I8</f>
        <v>2133269703.0999999</v>
      </c>
      <c r="L8" s="1" t="s">
        <v>425</v>
      </c>
      <c r="M8" s="22">
        <f>M12</f>
        <v>131510475.59999999</v>
      </c>
      <c r="N8" s="22">
        <f>SUM(N12:N292)</f>
        <v>770396884</v>
      </c>
      <c r="O8" s="22"/>
      <c r="P8" s="22">
        <f>M8+N8+O8</f>
        <v>901907359.60000002</v>
      </c>
    </row>
    <row r="9" spans="1:16" x14ac:dyDescent="0.4">
      <c r="B9" s="19" t="s">
        <v>420</v>
      </c>
      <c r="C9" s="22">
        <f>H9+M9</f>
        <v>420938730</v>
      </c>
      <c r="D9" s="22">
        <v>0</v>
      </c>
      <c r="E9" s="22">
        <f>C9+D9</f>
        <v>420938730</v>
      </c>
      <c r="G9" s="1" t="s">
        <v>423</v>
      </c>
      <c r="H9" s="22">
        <f>SUM(H16:H50)</f>
        <v>232728000</v>
      </c>
      <c r="I9" s="22">
        <v>0</v>
      </c>
      <c r="J9" s="22">
        <f>H9+I9</f>
        <v>232728000</v>
      </c>
      <c r="L9" s="1" t="s">
        <v>426</v>
      </c>
      <c r="M9" s="22">
        <f>SUM(M13:M292)</f>
        <v>188210730</v>
      </c>
      <c r="N9" s="22">
        <v>0</v>
      </c>
      <c r="O9" s="22"/>
      <c r="P9" s="22">
        <f>M9+N9+O9</f>
        <v>188210730</v>
      </c>
    </row>
    <row r="10" spans="1:16" x14ac:dyDescent="0.4">
      <c r="B10" s="25" t="s">
        <v>421</v>
      </c>
      <c r="C10" s="26">
        <f>C8-C9</f>
        <v>1746140581.1999998</v>
      </c>
      <c r="D10" s="26">
        <f>D8-D9</f>
        <v>4427709355.8999996</v>
      </c>
      <c r="E10" s="26">
        <f>C10+D10</f>
        <v>6173849937.0999994</v>
      </c>
      <c r="G10" s="24" t="s">
        <v>424</v>
      </c>
      <c r="H10" s="26">
        <f>H8+H9</f>
        <v>886894006.10000002</v>
      </c>
      <c r="I10" s="26">
        <f>I8+I9</f>
        <v>1479103697</v>
      </c>
      <c r="J10" s="26">
        <f>H10+I10</f>
        <v>2365997703.0999999</v>
      </c>
      <c r="K10" s="19"/>
      <c r="L10" s="25" t="s">
        <v>427</v>
      </c>
      <c r="M10" s="26">
        <f>SUM(M12:M292)</f>
        <v>319721205.60000002</v>
      </c>
      <c r="N10" s="26">
        <f>SUM(N12:N292)</f>
        <v>770396884</v>
      </c>
      <c r="O10" s="26">
        <v>442823871</v>
      </c>
      <c r="P10" s="26">
        <f>N10+M10+O10</f>
        <v>1532941960.5999999</v>
      </c>
    </row>
    <row r="11" spans="1:16" x14ac:dyDescent="0.4">
      <c r="H11" s="22"/>
      <c r="I11" s="20"/>
      <c r="J11" s="20"/>
      <c r="M11" s="20"/>
      <c r="N11" s="20"/>
      <c r="O11" s="20"/>
      <c r="P11" s="20"/>
    </row>
    <row r="12" spans="1:16" x14ac:dyDescent="0.4">
      <c r="A12" s="19"/>
      <c r="B12" s="19"/>
      <c r="C12" s="19"/>
      <c r="D12" s="19">
        <f>D10/1000000000</f>
        <v>4.4277093558999994</v>
      </c>
      <c r="E12" s="19"/>
      <c r="F12" s="19"/>
      <c r="G12" s="1" t="s">
        <v>96</v>
      </c>
      <c r="H12" s="22">
        <v>261582611.19999999</v>
      </c>
      <c r="I12" s="22">
        <v>437576495</v>
      </c>
      <c r="J12" s="22">
        <v>698495807.48337913</v>
      </c>
      <c r="K12" s="19"/>
      <c r="L12" s="1" t="s">
        <v>136</v>
      </c>
      <c r="M12" s="22">
        <v>131510475.59999999</v>
      </c>
      <c r="N12" s="22">
        <v>232341627</v>
      </c>
      <c r="O12" s="22"/>
      <c r="P12" s="22">
        <v>363852102.60000002</v>
      </c>
    </row>
    <row r="13" spans="1:16" x14ac:dyDescent="0.4">
      <c r="A13" s="19"/>
      <c r="B13" s="19"/>
      <c r="C13" s="19"/>
      <c r="D13" s="19"/>
      <c r="E13" s="19"/>
      <c r="F13" s="19"/>
      <c r="G13" s="1" t="s">
        <v>97</v>
      </c>
      <c r="H13" s="22">
        <v>157912031.30000001</v>
      </c>
      <c r="I13" s="22">
        <v>175781756</v>
      </c>
      <c r="J13" s="22">
        <v>333427329.43915969</v>
      </c>
      <c r="K13" s="19"/>
      <c r="L13" s="1" t="s">
        <v>138</v>
      </c>
      <c r="M13" s="23">
        <v>9990000</v>
      </c>
      <c r="N13" s="22">
        <v>80991104</v>
      </c>
      <c r="O13" s="22"/>
      <c r="P13" s="22">
        <v>90981104</v>
      </c>
    </row>
    <row r="14" spans="1:16" x14ac:dyDescent="0.4">
      <c r="A14" s="19"/>
      <c r="B14" s="19"/>
      <c r="C14" s="19"/>
      <c r="D14" s="19"/>
      <c r="E14" s="19"/>
      <c r="F14" s="19"/>
      <c r="G14" s="1" t="s">
        <v>98</v>
      </c>
      <c r="H14" s="22">
        <v>143447144.09999999</v>
      </c>
      <c r="I14" s="22">
        <v>159679985</v>
      </c>
      <c r="J14" s="22">
        <v>302885079.56833613</v>
      </c>
      <c r="K14" s="19"/>
      <c r="L14" s="1" t="s">
        <v>140</v>
      </c>
      <c r="M14" s="23">
        <v>9513000</v>
      </c>
      <c r="N14" s="22">
        <v>60969952</v>
      </c>
      <c r="O14" s="22"/>
      <c r="P14" s="22">
        <v>70482952</v>
      </c>
    </row>
    <row r="15" spans="1:16" x14ac:dyDescent="0.4">
      <c r="A15" s="19"/>
      <c r="B15" s="19"/>
      <c r="C15" s="19"/>
      <c r="D15" s="19"/>
      <c r="E15" s="19"/>
      <c r="F15" s="19"/>
      <c r="G15" s="1" t="s">
        <v>99</v>
      </c>
      <c r="H15" s="22">
        <v>91224219.5</v>
      </c>
      <c r="I15" s="22">
        <v>101547383</v>
      </c>
      <c r="J15" s="22">
        <v>192617672.21338195</v>
      </c>
      <c r="K15" s="19"/>
      <c r="L15" s="1" t="s">
        <v>142</v>
      </c>
      <c r="M15" s="23">
        <v>8338500</v>
      </c>
      <c r="N15" s="22">
        <v>33135869</v>
      </c>
      <c r="O15" s="22"/>
      <c r="P15" s="22">
        <v>41474369</v>
      </c>
    </row>
    <row r="16" spans="1:16" x14ac:dyDescent="0.4">
      <c r="A16" s="19"/>
      <c r="B16" s="19"/>
      <c r="C16" s="19"/>
      <c r="D16" s="19"/>
      <c r="E16" s="19"/>
      <c r="F16" s="19"/>
      <c r="G16" s="1" t="s">
        <v>100</v>
      </c>
      <c r="H16" s="23">
        <v>36637500</v>
      </c>
      <c r="I16" s="22">
        <v>94835091</v>
      </c>
      <c r="J16" s="22">
        <v>131328835.36515886</v>
      </c>
      <c r="K16" s="19"/>
      <c r="L16" s="1" t="s">
        <v>144</v>
      </c>
      <c r="M16" s="23">
        <v>5841000</v>
      </c>
      <c r="N16" s="22">
        <v>28172327</v>
      </c>
      <c r="O16" s="22"/>
      <c r="P16" s="22">
        <v>34013327</v>
      </c>
    </row>
    <row r="17" spans="1:16" x14ac:dyDescent="0.4">
      <c r="A17" s="19"/>
      <c r="B17" s="19"/>
      <c r="C17" s="19"/>
      <c r="D17" s="19"/>
      <c r="E17" s="19"/>
      <c r="F17" s="19"/>
      <c r="G17" s="1" t="s">
        <v>102</v>
      </c>
      <c r="H17" s="23">
        <v>21442500</v>
      </c>
      <c r="I17" s="22">
        <v>56433212</v>
      </c>
      <c r="J17" s="22">
        <v>77790168.081238151</v>
      </c>
      <c r="K17" s="19"/>
      <c r="L17" s="1" t="s">
        <v>146</v>
      </c>
      <c r="M17" s="23">
        <v>4249800</v>
      </c>
      <c r="N17" s="22">
        <v>26195479</v>
      </c>
      <c r="O17" s="22"/>
      <c r="P17" s="22">
        <v>30445279</v>
      </c>
    </row>
    <row r="18" spans="1:16" x14ac:dyDescent="0.4">
      <c r="A18" s="19"/>
      <c r="B18" s="19"/>
      <c r="C18" s="19"/>
      <c r="D18" s="19"/>
      <c r="E18" s="19"/>
      <c r="F18" s="19"/>
      <c r="G18" s="1" t="s">
        <v>104</v>
      </c>
      <c r="H18" s="23">
        <v>20257500</v>
      </c>
      <c r="I18" s="22">
        <v>52730448</v>
      </c>
      <c r="J18" s="22">
        <v>72908016.621065766</v>
      </c>
      <c r="K18" s="19"/>
      <c r="L18" s="1" t="s">
        <v>150</v>
      </c>
      <c r="M18" s="23">
        <v>6538500</v>
      </c>
      <c r="N18" s="22">
        <v>20110630</v>
      </c>
      <c r="O18" s="22"/>
      <c r="P18" s="22">
        <v>26649130</v>
      </c>
    </row>
    <row r="19" spans="1:16" x14ac:dyDescent="0.4">
      <c r="A19" s="19"/>
      <c r="B19" s="19"/>
      <c r="C19" s="19"/>
      <c r="D19" s="19"/>
      <c r="E19" s="19"/>
      <c r="F19" s="19"/>
      <c r="G19" s="1" t="s">
        <v>106</v>
      </c>
      <c r="H19" s="23">
        <v>19196250</v>
      </c>
      <c r="I19" s="22">
        <v>48729139</v>
      </c>
      <c r="J19" s="22">
        <v>67851523.475729197</v>
      </c>
      <c r="K19" s="19"/>
      <c r="L19" s="1" t="s">
        <v>148</v>
      </c>
      <c r="M19" s="23">
        <v>5031000</v>
      </c>
      <c r="N19" s="22">
        <v>20695570</v>
      </c>
      <c r="O19" s="22"/>
      <c r="P19" s="22">
        <v>25726570</v>
      </c>
    </row>
    <row r="20" spans="1:16" x14ac:dyDescent="0.4">
      <c r="A20" s="19"/>
      <c r="B20" s="19"/>
      <c r="C20" s="19"/>
      <c r="D20" s="19"/>
      <c r="E20" s="19"/>
      <c r="F20" s="19"/>
      <c r="G20" s="1" t="s">
        <v>108</v>
      </c>
      <c r="H20" s="23">
        <v>16897500</v>
      </c>
      <c r="I20" s="22">
        <v>44528542</v>
      </c>
      <c r="J20" s="22">
        <v>61358543.948493816</v>
      </c>
      <c r="K20" s="19"/>
      <c r="L20" s="1" t="s">
        <v>156</v>
      </c>
      <c r="M20" s="23">
        <v>4054950</v>
      </c>
      <c r="N20" s="22">
        <v>20925817</v>
      </c>
      <c r="O20" s="22"/>
      <c r="P20" s="22">
        <v>24980767</v>
      </c>
    </row>
    <row r="21" spans="1:16" x14ac:dyDescent="0.4">
      <c r="A21" s="19"/>
      <c r="B21" s="19"/>
      <c r="C21" s="19"/>
      <c r="D21" s="19"/>
      <c r="E21" s="19"/>
      <c r="F21" s="19"/>
      <c r="G21" s="1" t="s">
        <v>105</v>
      </c>
      <c r="H21" s="23">
        <v>15135000</v>
      </c>
      <c r="I21" s="22">
        <v>39700361</v>
      </c>
      <c r="J21" s="22">
        <v>54775181.867735021</v>
      </c>
      <c r="K21" s="19"/>
      <c r="L21" s="1" t="s">
        <v>159</v>
      </c>
      <c r="M21" s="23">
        <v>4402800</v>
      </c>
      <c r="N21" s="22">
        <v>19216886</v>
      </c>
      <c r="O21" s="22"/>
      <c r="P21" s="22">
        <v>23619686</v>
      </c>
    </row>
    <row r="22" spans="1:16" x14ac:dyDescent="0.4">
      <c r="A22" s="19"/>
      <c r="B22" s="19"/>
      <c r="C22" s="19"/>
      <c r="D22" s="19"/>
      <c r="E22" s="19"/>
      <c r="F22" s="19"/>
      <c r="G22" s="1" t="s">
        <v>110</v>
      </c>
      <c r="H22" s="23">
        <v>9690000</v>
      </c>
      <c r="I22" s="22">
        <v>25096557</v>
      </c>
      <c r="J22" s="22">
        <v>34748514.106466576</v>
      </c>
      <c r="K22" s="19"/>
      <c r="L22" s="1" t="s">
        <v>152</v>
      </c>
      <c r="M22" s="23">
        <v>4711500</v>
      </c>
      <c r="N22" s="22">
        <v>18113855</v>
      </c>
      <c r="O22" s="22"/>
      <c r="P22" s="22">
        <v>22825355</v>
      </c>
    </row>
    <row r="23" spans="1:16" x14ac:dyDescent="0.4">
      <c r="A23" s="19"/>
      <c r="B23" s="19"/>
      <c r="C23" s="19"/>
      <c r="D23" s="19"/>
      <c r="E23" s="19"/>
      <c r="F23" s="19"/>
      <c r="G23" s="1" t="s">
        <v>112</v>
      </c>
      <c r="H23" s="23">
        <v>8171250</v>
      </c>
      <c r="I23" s="22">
        <v>21481394</v>
      </c>
      <c r="J23" s="22">
        <v>29620081.319039188</v>
      </c>
      <c r="K23" s="19"/>
      <c r="L23" s="1" t="s">
        <v>160</v>
      </c>
      <c r="M23" s="23">
        <v>3388050</v>
      </c>
      <c r="N23" s="22">
        <v>17464312</v>
      </c>
      <c r="O23" s="22"/>
      <c r="P23" s="22">
        <v>20852362</v>
      </c>
    </row>
    <row r="24" spans="1:16" x14ac:dyDescent="0.4">
      <c r="A24" s="19"/>
      <c r="B24" s="19"/>
      <c r="C24" s="19"/>
      <c r="D24" s="19"/>
      <c r="E24" s="19"/>
      <c r="F24" s="19"/>
      <c r="G24" s="1" t="s">
        <v>113</v>
      </c>
      <c r="H24" s="23">
        <v>7405500</v>
      </c>
      <c r="I24" s="22">
        <v>18983490</v>
      </c>
      <c r="J24" s="22">
        <v>26360213.510833934</v>
      </c>
      <c r="K24" s="19"/>
      <c r="L24" s="1" t="s">
        <v>154</v>
      </c>
      <c r="M24" s="23">
        <v>4352400</v>
      </c>
      <c r="N24" s="22">
        <v>16006492</v>
      </c>
      <c r="O24" s="22"/>
      <c r="P24" s="22">
        <v>20358892</v>
      </c>
    </row>
    <row r="25" spans="1:16" x14ac:dyDescent="0.4">
      <c r="A25" s="19"/>
      <c r="B25" s="19"/>
      <c r="C25" s="19"/>
      <c r="D25" s="19"/>
      <c r="E25" s="19"/>
      <c r="F25" s="19"/>
      <c r="G25" s="1" t="s">
        <v>115</v>
      </c>
      <c r="H25" s="23">
        <v>7101000</v>
      </c>
      <c r="I25" s="22">
        <v>18495757</v>
      </c>
      <c r="J25" s="22">
        <v>25568720.523555286</v>
      </c>
      <c r="K25" s="19"/>
      <c r="L25" s="1" t="s">
        <v>162</v>
      </c>
      <c r="M25" s="23">
        <v>3765150</v>
      </c>
      <c r="N25" s="22">
        <v>16062005</v>
      </c>
      <c r="O25" s="22"/>
      <c r="P25" s="22">
        <v>19827155</v>
      </c>
    </row>
    <row r="26" spans="1:16" x14ac:dyDescent="0.4">
      <c r="A26" s="19"/>
      <c r="B26" s="19"/>
      <c r="C26" s="19"/>
      <c r="D26" s="19"/>
      <c r="E26" s="19"/>
      <c r="F26" s="19"/>
      <c r="G26" s="1" t="s">
        <v>117</v>
      </c>
      <c r="H26" s="23">
        <v>6361500</v>
      </c>
      <c r="I26" s="22">
        <v>16537641</v>
      </c>
      <c r="J26" s="22">
        <v>22874072.652286455</v>
      </c>
      <c r="K26" s="19"/>
      <c r="L26" s="1" t="s">
        <v>151</v>
      </c>
      <c r="M26" s="23">
        <v>3677400</v>
      </c>
      <c r="N26" s="22">
        <v>14751231</v>
      </c>
      <c r="O26" s="22"/>
      <c r="P26" s="22">
        <v>18428631</v>
      </c>
    </row>
    <row r="27" spans="1:16" x14ac:dyDescent="0.4">
      <c r="A27" s="19"/>
      <c r="B27" s="19"/>
      <c r="C27" s="19"/>
      <c r="D27" s="19"/>
      <c r="E27" s="19"/>
      <c r="F27" s="19"/>
      <c r="G27" s="1" t="s">
        <v>118</v>
      </c>
      <c r="H27" s="23">
        <v>5961000</v>
      </c>
      <c r="I27" s="22">
        <v>15676389</v>
      </c>
      <c r="J27" s="22">
        <v>21613625.656829055</v>
      </c>
      <c r="K27" s="19"/>
      <c r="L27" s="1" t="s">
        <v>167</v>
      </c>
      <c r="M27" s="23">
        <v>2685150</v>
      </c>
      <c r="N27" s="22">
        <v>13766236</v>
      </c>
      <c r="O27" s="22"/>
      <c r="P27" s="22">
        <v>16451386</v>
      </c>
    </row>
    <row r="28" spans="1:16" x14ac:dyDescent="0.4">
      <c r="A28" s="19"/>
      <c r="B28" s="19"/>
      <c r="C28" s="19"/>
      <c r="D28" s="19"/>
      <c r="E28" s="19"/>
      <c r="F28" s="19"/>
      <c r="G28" s="1" t="s">
        <v>107</v>
      </c>
      <c r="H28" s="23">
        <v>5881500</v>
      </c>
      <c r="I28" s="22">
        <v>14995195</v>
      </c>
      <c r="J28" s="22">
        <v>20853964.602911804</v>
      </c>
      <c r="K28" s="19"/>
      <c r="L28" s="1" t="s">
        <v>170</v>
      </c>
      <c r="M28" s="23">
        <v>2103750</v>
      </c>
      <c r="N28" s="22"/>
      <c r="O28" s="22">
        <v>13235801.031092936</v>
      </c>
      <c r="P28" s="22">
        <v>15339551.031092936</v>
      </c>
    </row>
    <row r="29" spans="1:16" x14ac:dyDescent="0.4">
      <c r="A29" s="19"/>
      <c r="B29" s="19"/>
      <c r="C29" s="19"/>
      <c r="D29" s="19"/>
      <c r="E29" s="19"/>
      <c r="F29" s="19"/>
      <c r="G29" s="1" t="s">
        <v>109</v>
      </c>
      <c r="H29" s="23">
        <v>5700750</v>
      </c>
      <c r="I29" s="22">
        <v>15020640</v>
      </c>
      <c r="J29" s="22">
        <v>20698621.246214677</v>
      </c>
      <c r="K29" s="19"/>
      <c r="L29" s="1" t="s">
        <v>158</v>
      </c>
      <c r="M29" s="23">
        <v>4002300</v>
      </c>
      <c r="N29" s="22">
        <v>10155994</v>
      </c>
      <c r="O29" s="22"/>
      <c r="P29" s="22">
        <v>14158294</v>
      </c>
    </row>
    <row r="30" spans="1:16" x14ac:dyDescent="0.4">
      <c r="A30" s="19"/>
      <c r="B30" s="19"/>
      <c r="C30" s="19"/>
      <c r="D30" s="19"/>
      <c r="E30" s="19"/>
      <c r="F30" s="19"/>
      <c r="G30" s="1" t="s">
        <v>120</v>
      </c>
      <c r="H30" s="23">
        <v>5562000</v>
      </c>
      <c r="I30" s="22">
        <v>14579719</v>
      </c>
      <c r="J30" s="22">
        <v>20119618.724859625</v>
      </c>
      <c r="K30" s="19"/>
      <c r="L30" s="1" t="s">
        <v>186</v>
      </c>
      <c r="M30" s="23">
        <v>1897650</v>
      </c>
      <c r="N30" s="22"/>
      <c r="O30" s="22">
        <v>11893099.291990183</v>
      </c>
      <c r="P30" s="22">
        <v>13790749.291990183</v>
      </c>
    </row>
    <row r="31" spans="1:16" x14ac:dyDescent="0.4">
      <c r="A31" s="19"/>
      <c r="B31" s="19"/>
      <c r="C31" s="19"/>
      <c r="D31" s="19"/>
      <c r="E31" s="19"/>
      <c r="F31" s="19"/>
      <c r="G31" s="1" t="s">
        <v>121</v>
      </c>
      <c r="H31" s="23">
        <v>5211000</v>
      </c>
      <c r="I31" s="22">
        <v>12968901</v>
      </c>
      <c r="J31" s="22">
        <v>18160242.443098646</v>
      </c>
      <c r="K31" s="19"/>
      <c r="L31" s="1" t="s">
        <v>188</v>
      </c>
      <c r="M31" s="23">
        <v>1870650</v>
      </c>
      <c r="N31" s="22"/>
      <c r="O31" s="22">
        <v>11824987.18713757</v>
      </c>
      <c r="P31" s="22">
        <v>13695637.18713757</v>
      </c>
    </row>
    <row r="32" spans="1:16" x14ac:dyDescent="0.4">
      <c r="A32" s="19"/>
      <c r="B32" s="19"/>
      <c r="C32" s="19"/>
      <c r="D32" s="19"/>
      <c r="E32" s="19"/>
      <c r="F32" s="19"/>
      <c r="G32" s="1" t="s">
        <v>123</v>
      </c>
      <c r="H32" s="23">
        <v>4665000</v>
      </c>
      <c r="I32" s="22">
        <v>11801918</v>
      </c>
      <c r="J32" s="22">
        <v>16449027.840322817</v>
      </c>
      <c r="K32" s="19"/>
      <c r="L32" s="1" t="s">
        <v>175</v>
      </c>
      <c r="M32" s="23">
        <v>2340000</v>
      </c>
      <c r="N32" s="22">
        <v>10806859</v>
      </c>
      <c r="O32" s="22"/>
      <c r="P32" s="22">
        <v>13146859</v>
      </c>
    </row>
    <row r="33" spans="1:16" x14ac:dyDescent="0.4">
      <c r="A33" s="19"/>
      <c r="B33" s="19"/>
      <c r="C33" s="19"/>
      <c r="D33" s="19"/>
      <c r="E33" s="19"/>
      <c r="F33" s="19"/>
      <c r="G33" s="1" t="s">
        <v>124</v>
      </c>
      <c r="H33" s="23">
        <v>3759750</v>
      </c>
      <c r="I33" s="22">
        <v>9732115</v>
      </c>
      <c r="J33" s="22">
        <v>13477112.259900169</v>
      </c>
      <c r="K33" s="19"/>
      <c r="L33" s="1" t="s">
        <v>165</v>
      </c>
      <c r="M33" s="23">
        <v>2963700</v>
      </c>
      <c r="N33" s="22">
        <v>9928999</v>
      </c>
      <c r="O33" s="22"/>
      <c r="P33" s="22">
        <v>12892699</v>
      </c>
    </row>
    <row r="34" spans="1:16" x14ac:dyDescent="0.4">
      <c r="A34" s="19"/>
      <c r="B34" s="19"/>
      <c r="C34" s="19"/>
      <c r="D34" s="19"/>
      <c r="E34" s="19"/>
      <c r="F34" s="19"/>
      <c r="G34" s="1" t="s">
        <v>125</v>
      </c>
      <c r="H34" s="23">
        <v>3410250</v>
      </c>
      <c r="I34" s="22">
        <v>9310812</v>
      </c>
      <c r="J34" s="22">
        <v>12706948.066587793</v>
      </c>
      <c r="K34" s="19"/>
      <c r="L34" s="1" t="s">
        <v>172</v>
      </c>
      <c r="M34" s="23">
        <v>1893600</v>
      </c>
      <c r="N34" s="22">
        <v>10851402</v>
      </c>
      <c r="O34" s="22"/>
      <c r="P34" s="22">
        <v>12745002</v>
      </c>
    </row>
    <row r="35" spans="1:16" x14ac:dyDescent="0.4">
      <c r="A35" s="19"/>
      <c r="B35" s="19"/>
      <c r="C35" s="19"/>
      <c r="D35" s="19"/>
      <c r="E35" s="19"/>
      <c r="F35" s="19"/>
      <c r="G35" s="1" t="s">
        <v>127</v>
      </c>
      <c r="H35" s="23">
        <v>3410250</v>
      </c>
      <c r="I35" s="22">
        <v>8881157</v>
      </c>
      <c r="J35" s="22">
        <v>12277944.288069123</v>
      </c>
      <c r="K35" s="19"/>
      <c r="L35" s="1" t="s">
        <v>192</v>
      </c>
      <c r="M35" s="23">
        <v>1691550</v>
      </c>
      <c r="N35" s="22"/>
      <c r="O35" s="22">
        <v>11028857.17467997</v>
      </c>
      <c r="P35" s="22">
        <v>12720407.17467997</v>
      </c>
    </row>
    <row r="36" spans="1:16" x14ac:dyDescent="0.4">
      <c r="A36" s="19"/>
      <c r="B36" s="19"/>
      <c r="C36" s="19"/>
      <c r="D36" s="19"/>
      <c r="E36" s="19"/>
      <c r="F36" s="19"/>
      <c r="G36" s="1" t="s">
        <v>114</v>
      </c>
      <c r="H36" s="23">
        <v>3211500</v>
      </c>
      <c r="I36" s="22">
        <v>8435574</v>
      </c>
      <c r="J36" s="22">
        <v>11634287.114505917</v>
      </c>
      <c r="K36" s="19"/>
      <c r="L36" s="1" t="s">
        <v>190</v>
      </c>
      <c r="M36" s="23">
        <v>1782000</v>
      </c>
      <c r="N36" s="22"/>
      <c r="O36" s="22">
        <v>10926130.721459636</v>
      </c>
      <c r="P36" s="22">
        <v>12708130.721459636</v>
      </c>
    </row>
    <row r="37" spans="1:16" x14ac:dyDescent="0.4">
      <c r="A37" s="19"/>
      <c r="B37" s="19"/>
      <c r="C37" s="19"/>
      <c r="D37" s="19"/>
      <c r="E37" s="19"/>
      <c r="F37" s="19"/>
      <c r="G37" s="1" t="s">
        <v>129</v>
      </c>
      <c r="H37" s="23">
        <v>3204750</v>
      </c>
      <c r="I37" s="22">
        <v>8205208</v>
      </c>
      <c r="J37" s="22">
        <v>11397519.717886055</v>
      </c>
      <c r="K37" s="19"/>
      <c r="L37" s="1" t="s">
        <v>178</v>
      </c>
      <c r="M37" s="23">
        <v>3051900</v>
      </c>
      <c r="N37" s="22">
        <v>9417568</v>
      </c>
      <c r="O37" s="22"/>
      <c r="P37" s="22">
        <v>12469468</v>
      </c>
    </row>
    <row r="38" spans="1:16" x14ac:dyDescent="0.4">
      <c r="A38" s="19"/>
      <c r="B38" s="19"/>
      <c r="C38" s="19"/>
      <c r="D38" s="19"/>
      <c r="E38" s="19"/>
      <c r="F38" s="19"/>
      <c r="G38" s="1" t="s">
        <v>122</v>
      </c>
      <c r="H38" s="23">
        <v>2392500</v>
      </c>
      <c r="I38" s="22">
        <v>6258552</v>
      </c>
      <c r="J38" s="22">
        <v>8641564.5332956128</v>
      </c>
      <c r="K38" s="19"/>
      <c r="L38" s="1" t="s">
        <v>180</v>
      </c>
      <c r="M38" s="23">
        <v>2374650</v>
      </c>
      <c r="N38" s="22">
        <v>9205624</v>
      </c>
      <c r="O38" s="22"/>
      <c r="P38" s="22">
        <v>11580274</v>
      </c>
    </row>
    <row r="39" spans="1:16" x14ac:dyDescent="0.4">
      <c r="A39" s="19"/>
      <c r="B39" s="19"/>
      <c r="C39" s="19"/>
      <c r="D39" s="19"/>
      <c r="E39" s="19"/>
      <c r="F39" s="19"/>
      <c r="G39" s="1" t="s">
        <v>103</v>
      </c>
      <c r="H39" s="23">
        <v>1689000</v>
      </c>
      <c r="I39" s="22">
        <v>4386289</v>
      </c>
      <c r="J39" s="22">
        <v>6068639.8401937103</v>
      </c>
      <c r="K39" s="19"/>
      <c r="L39" s="1" t="s">
        <v>182</v>
      </c>
      <c r="M39" s="23">
        <v>1540800</v>
      </c>
      <c r="N39" s="22">
        <v>9974964</v>
      </c>
      <c r="O39" s="22"/>
      <c r="P39" s="22">
        <v>11515764</v>
      </c>
    </row>
    <row r="40" spans="1:16" x14ac:dyDescent="0.4">
      <c r="A40" s="19"/>
      <c r="B40" s="19"/>
      <c r="C40" s="19"/>
      <c r="D40" s="19"/>
      <c r="E40" s="19"/>
      <c r="F40" s="19"/>
      <c r="G40" s="1" t="s">
        <v>126</v>
      </c>
      <c r="H40" s="23">
        <v>1682250</v>
      </c>
      <c r="I40" s="22">
        <v>4355793</v>
      </c>
      <c r="J40" s="22">
        <v>6031440.6569986688</v>
      </c>
      <c r="K40" s="19"/>
      <c r="L40" s="1" t="s">
        <v>198</v>
      </c>
      <c r="M40" s="23">
        <v>1555200</v>
      </c>
      <c r="N40" s="22"/>
      <c r="O40" s="22">
        <v>9632279.8772306833</v>
      </c>
      <c r="P40" s="22">
        <v>11187479.877230683</v>
      </c>
    </row>
    <row r="41" spans="1:16" x14ac:dyDescent="0.4">
      <c r="A41" s="19"/>
      <c r="B41" s="19"/>
      <c r="C41" s="19"/>
      <c r="D41" s="19"/>
      <c r="E41" s="19"/>
      <c r="F41" s="19"/>
      <c r="G41" s="1" t="s">
        <v>130</v>
      </c>
      <c r="H41" s="23">
        <v>1623000</v>
      </c>
      <c r="I41" s="22">
        <v>4364728</v>
      </c>
      <c r="J41" s="22">
        <v>5981112.0737309745</v>
      </c>
      <c r="K41" s="19"/>
      <c r="L41" s="1" t="s">
        <v>200</v>
      </c>
      <c r="M41" s="23">
        <v>1489050</v>
      </c>
      <c r="N41" s="22"/>
      <c r="O41" s="22">
        <v>9491310.1520234309</v>
      </c>
      <c r="P41" s="22">
        <v>10980360.152023431</v>
      </c>
    </row>
    <row r="42" spans="1:16" x14ac:dyDescent="0.4">
      <c r="A42" s="19"/>
      <c r="B42" s="19"/>
      <c r="C42" s="19"/>
      <c r="D42" s="19"/>
      <c r="E42" s="19"/>
      <c r="F42" s="19"/>
      <c r="G42" s="1" t="s">
        <v>101</v>
      </c>
      <c r="H42" s="23">
        <v>1511250</v>
      </c>
      <c r="I42" s="22">
        <v>3881463</v>
      </c>
      <c r="J42" s="22">
        <v>5386829.7948184796</v>
      </c>
      <c r="K42" s="19"/>
      <c r="L42" s="1" t="s">
        <v>202</v>
      </c>
      <c r="M42" s="23">
        <v>1488600</v>
      </c>
      <c r="N42" s="22"/>
      <c r="O42" s="22">
        <v>9466186.8346597627</v>
      </c>
      <c r="P42" s="22">
        <v>10954786.834659763</v>
      </c>
    </row>
    <row r="43" spans="1:16" x14ac:dyDescent="0.4">
      <c r="A43" s="19"/>
      <c r="B43" s="19"/>
      <c r="C43" s="19"/>
      <c r="D43" s="19"/>
      <c r="E43" s="19"/>
      <c r="F43" s="19"/>
      <c r="G43" s="1" t="s">
        <v>132</v>
      </c>
      <c r="H43" s="23">
        <v>1286250</v>
      </c>
      <c r="I43" s="22">
        <v>3415097</v>
      </c>
      <c r="J43" s="22">
        <v>4696170.6301605618</v>
      </c>
      <c r="K43" s="19"/>
      <c r="L43" s="1" t="s">
        <v>184</v>
      </c>
      <c r="M43" s="23">
        <v>1608300</v>
      </c>
      <c r="N43" s="22">
        <v>9053048</v>
      </c>
      <c r="O43" s="22"/>
      <c r="P43" s="22">
        <v>10661348</v>
      </c>
    </row>
    <row r="44" spans="1:16" x14ac:dyDescent="0.4">
      <c r="A44" s="19"/>
      <c r="B44" s="19"/>
      <c r="C44" s="19"/>
      <c r="D44" s="19"/>
      <c r="E44" s="19"/>
      <c r="F44" s="19"/>
      <c r="G44" s="1" t="s">
        <v>131</v>
      </c>
      <c r="H44" s="23">
        <v>1030500</v>
      </c>
      <c r="I44" s="22">
        <v>2665726</v>
      </c>
      <c r="J44" s="22">
        <v>3692185.2876989851</v>
      </c>
      <c r="K44" s="19"/>
      <c r="L44" s="1" t="s">
        <v>204</v>
      </c>
      <c r="M44" s="23">
        <v>1421100</v>
      </c>
      <c r="N44" s="22"/>
      <c r="O44" s="22">
        <v>9029878.5564440433</v>
      </c>
      <c r="P44" s="22">
        <v>10450978.556444043</v>
      </c>
    </row>
    <row r="45" spans="1:16" x14ac:dyDescent="0.4">
      <c r="A45" s="19"/>
      <c r="B45" s="19"/>
      <c r="C45" s="19"/>
      <c r="D45" s="19"/>
      <c r="E45" s="19"/>
      <c r="F45" s="19"/>
      <c r="G45" s="1" t="s">
        <v>133</v>
      </c>
      <c r="H45" s="23">
        <v>904500</v>
      </c>
      <c r="I45" s="22">
        <v>2346981</v>
      </c>
      <c r="J45" s="22">
        <v>3247923.4429661059</v>
      </c>
      <c r="K45" s="19"/>
      <c r="L45" s="1" t="s">
        <v>171</v>
      </c>
      <c r="M45" s="23">
        <v>2536650</v>
      </c>
      <c r="N45" s="22">
        <v>7533842</v>
      </c>
      <c r="O45" s="22"/>
      <c r="P45" s="22">
        <v>10070492</v>
      </c>
    </row>
    <row r="46" spans="1:16" x14ac:dyDescent="0.4">
      <c r="A46" s="19"/>
      <c r="B46" s="19"/>
      <c r="C46" s="19"/>
      <c r="D46" s="19"/>
      <c r="E46" s="19"/>
      <c r="F46" s="19"/>
      <c r="G46" s="1" t="s">
        <v>128</v>
      </c>
      <c r="H46" s="23">
        <v>822000</v>
      </c>
      <c r="I46" s="22">
        <v>2124773</v>
      </c>
      <c r="J46" s="22">
        <v>2943551.6877105213</v>
      </c>
      <c r="K46" s="19"/>
      <c r="L46" s="1" t="s">
        <v>194</v>
      </c>
      <c r="M46" s="23">
        <v>2558250</v>
      </c>
      <c r="N46" s="22">
        <v>7361385</v>
      </c>
      <c r="O46" s="22"/>
      <c r="P46" s="22">
        <v>9919635</v>
      </c>
    </row>
    <row r="47" spans="1:16" x14ac:dyDescent="0.4">
      <c r="G47" s="1" t="s">
        <v>116</v>
      </c>
      <c r="H47" s="23">
        <v>587250</v>
      </c>
      <c r="I47" s="22">
        <v>1481455</v>
      </c>
      <c r="J47" s="22">
        <v>2066459.682984564</v>
      </c>
      <c r="K47" s="19"/>
      <c r="L47" s="1" t="s">
        <v>196</v>
      </c>
      <c r="M47" s="23">
        <v>1714500</v>
      </c>
      <c r="N47" s="22">
        <v>8112084</v>
      </c>
      <c r="O47" s="22"/>
      <c r="P47" s="22">
        <v>9826584</v>
      </c>
    </row>
    <row r="48" spans="1:16" x14ac:dyDescent="0.4">
      <c r="G48" s="1" t="s">
        <v>134</v>
      </c>
      <c r="H48" s="23">
        <v>314250</v>
      </c>
      <c r="I48" s="22">
        <v>871741</v>
      </c>
      <c r="J48" s="22">
        <v>1184669.9629257538</v>
      </c>
      <c r="K48" s="19"/>
      <c r="L48" s="1" t="s">
        <v>206</v>
      </c>
      <c r="M48" s="23">
        <v>1313100</v>
      </c>
      <c r="N48" s="22"/>
      <c r="O48" s="22">
        <v>8107573.6612266852</v>
      </c>
      <c r="P48" s="22">
        <v>9420673.6612266861</v>
      </c>
    </row>
    <row r="49" spans="7:16" x14ac:dyDescent="0.4">
      <c r="G49" s="1" t="s">
        <v>111</v>
      </c>
      <c r="H49" s="23">
        <v>312000</v>
      </c>
      <c r="I49" s="22">
        <v>774040</v>
      </c>
      <c r="J49" s="22">
        <v>1084866.210396419</v>
      </c>
      <c r="K49" s="19"/>
      <c r="L49" s="1" t="s">
        <v>173</v>
      </c>
      <c r="M49" s="23">
        <v>2307150</v>
      </c>
      <c r="N49" s="22">
        <v>6856924</v>
      </c>
      <c r="O49" s="22"/>
      <c r="P49" s="22">
        <v>9164074</v>
      </c>
    </row>
    <row r="50" spans="7:16" x14ac:dyDescent="0.4">
      <c r="G50" s="1" t="s">
        <v>119</v>
      </c>
      <c r="H50" s="23">
        <v>300000</v>
      </c>
      <c r="I50" s="22">
        <v>432180</v>
      </c>
      <c r="J50" s="22">
        <v>731525.04846475087</v>
      </c>
      <c r="K50" s="19"/>
      <c r="L50" s="1" t="s">
        <v>210</v>
      </c>
      <c r="M50" s="23">
        <v>1178100</v>
      </c>
      <c r="N50" s="22"/>
      <c r="O50" s="22">
        <v>7593383.0991835929</v>
      </c>
      <c r="P50" s="22">
        <v>8771483.0991835929</v>
      </c>
    </row>
    <row r="51" spans="7:16" x14ac:dyDescent="0.4">
      <c r="H51" s="22"/>
      <c r="I51" s="22"/>
      <c r="J51" s="22"/>
      <c r="K51" s="19"/>
      <c r="L51" s="1" t="s">
        <v>212</v>
      </c>
      <c r="M51" s="23">
        <v>1101150</v>
      </c>
      <c r="N51" s="22"/>
      <c r="O51" s="22">
        <v>7228257.55349827</v>
      </c>
      <c r="P51" s="22">
        <v>8329407.55349827</v>
      </c>
    </row>
    <row r="52" spans="7:16" x14ac:dyDescent="0.4">
      <c r="H52" s="22"/>
      <c r="I52" s="22"/>
      <c r="J52" s="22"/>
      <c r="K52" s="19"/>
      <c r="L52" s="1" t="s">
        <v>153</v>
      </c>
      <c r="M52" s="23">
        <v>1103400</v>
      </c>
      <c r="N52" s="22"/>
      <c r="O52" s="22">
        <v>7061885.3629566403</v>
      </c>
      <c r="P52" s="22">
        <v>8165285.3629566403</v>
      </c>
    </row>
    <row r="53" spans="7:16" x14ac:dyDescent="0.4">
      <c r="H53" s="22"/>
      <c r="I53" s="22"/>
      <c r="J53" s="22"/>
      <c r="K53" s="19"/>
      <c r="L53" s="1" t="s">
        <v>208</v>
      </c>
      <c r="M53" s="23">
        <v>1559250</v>
      </c>
      <c r="N53" s="22">
        <v>6383622</v>
      </c>
      <c r="O53" s="22"/>
      <c r="P53" s="22">
        <v>7942872</v>
      </c>
    </row>
    <row r="54" spans="7:16" x14ac:dyDescent="0.4">
      <c r="H54" s="22"/>
      <c r="I54" s="22"/>
      <c r="J54" s="22"/>
      <c r="K54" s="19"/>
      <c r="L54" s="1" t="s">
        <v>185</v>
      </c>
      <c r="M54" s="23">
        <v>1084050</v>
      </c>
      <c r="N54" s="22"/>
      <c r="O54" s="22">
        <v>6816235.1487340992</v>
      </c>
      <c r="P54" s="22">
        <v>7900285.1487340992</v>
      </c>
    </row>
    <row r="55" spans="7:16" x14ac:dyDescent="0.4">
      <c r="H55" s="22"/>
      <c r="I55" s="22"/>
      <c r="J55" s="22"/>
      <c r="K55" s="19"/>
      <c r="L55" s="1" t="s">
        <v>216</v>
      </c>
      <c r="M55" s="23">
        <v>1089900</v>
      </c>
      <c r="N55" s="22"/>
      <c r="O55" s="22">
        <v>6723558.0224592313</v>
      </c>
      <c r="P55" s="22">
        <v>7813458.0224592313</v>
      </c>
    </row>
    <row r="56" spans="7:16" x14ac:dyDescent="0.4">
      <c r="H56" s="22"/>
      <c r="I56" s="22"/>
      <c r="J56" s="22"/>
      <c r="K56" s="19"/>
      <c r="L56" s="1" t="s">
        <v>169</v>
      </c>
      <c r="M56" s="23">
        <v>2898450</v>
      </c>
      <c r="N56" s="22">
        <v>4759912</v>
      </c>
      <c r="O56" s="22"/>
      <c r="P56" s="22">
        <v>7658362</v>
      </c>
    </row>
    <row r="57" spans="7:16" x14ac:dyDescent="0.4">
      <c r="H57" s="22"/>
      <c r="I57" s="22"/>
      <c r="J57" s="22"/>
      <c r="K57" s="19"/>
      <c r="L57" s="1" t="s">
        <v>220</v>
      </c>
      <c r="M57" s="23">
        <v>1033650</v>
      </c>
      <c r="N57" s="22"/>
      <c r="O57" s="22">
        <v>6578121.9297206588</v>
      </c>
      <c r="P57" s="22">
        <v>7611771.9297206588</v>
      </c>
    </row>
    <row r="58" spans="7:16" x14ac:dyDescent="0.4">
      <c r="H58" s="22"/>
      <c r="I58" s="22"/>
      <c r="J58" s="22"/>
      <c r="K58" s="19"/>
      <c r="L58" s="1" t="s">
        <v>222</v>
      </c>
      <c r="M58" s="23">
        <v>1049400</v>
      </c>
      <c r="N58" s="22"/>
      <c r="O58" s="22">
        <v>6447480.6794295805</v>
      </c>
      <c r="P58" s="22">
        <v>7496880.6794295805</v>
      </c>
    </row>
    <row r="59" spans="7:16" x14ac:dyDescent="0.4">
      <c r="H59" s="22"/>
      <c r="I59" s="22"/>
      <c r="J59" s="22"/>
      <c r="K59" s="19"/>
      <c r="L59" s="1" t="s">
        <v>224</v>
      </c>
      <c r="M59" s="23">
        <v>960750</v>
      </c>
      <c r="N59" s="22"/>
      <c r="O59" s="22">
        <v>5985211.6399380714</v>
      </c>
      <c r="P59" s="22">
        <v>6945961.6399380714</v>
      </c>
    </row>
    <row r="60" spans="7:16" x14ac:dyDescent="0.4">
      <c r="H60" s="22"/>
      <c r="I60" s="22"/>
      <c r="J60" s="22"/>
      <c r="K60" s="19"/>
      <c r="L60" s="1" t="s">
        <v>226</v>
      </c>
      <c r="M60" s="23">
        <v>971550</v>
      </c>
      <c r="N60" s="22"/>
      <c r="O60" s="22">
        <v>5956459.3989552055</v>
      </c>
      <c r="P60" s="22">
        <v>6928009.3989552055</v>
      </c>
    </row>
    <row r="61" spans="7:16" x14ac:dyDescent="0.4">
      <c r="H61" s="22"/>
      <c r="I61" s="22"/>
      <c r="J61" s="22"/>
      <c r="K61" s="19"/>
      <c r="L61" s="1" t="s">
        <v>155</v>
      </c>
      <c r="M61" s="23">
        <v>968400</v>
      </c>
      <c r="N61" s="22"/>
      <c r="O61" s="22">
        <v>5932452.6734743668</v>
      </c>
      <c r="P61" s="22">
        <v>6900852.6734743668</v>
      </c>
    </row>
    <row r="62" spans="7:16" x14ac:dyDescent="0.4">
      <c r="H62" s="22"/>
      <c r="I62" s="22"/>
      <c r="J62" s="22"/>
      <c r="K62" s="19"/>
      <c r="L62" s="1" t="s">
        <v>168</v>
      </c>
      <c r="M62" s="23">
        <v>947700</v>
      </c>
      <c r="N62" s="22"/>
      <c r="O62" s="22">
        <v>5903421.2845207928</v>
      </c>
      <c r="P62" s="22">
        <v>6851121.2845207928</v>
      </c>
    </row>
    <row r="63" spans="7:16" x14ac:dyDescent="0.4">
      <c r="H63" s="22"/>
      <c r="I63" s="22"/>
      <c r="J63" s="22"/>
      <c r="K63" s="19"/>
      <c r="L63" s="1" t="s">
        <v>230</v>
      </c>
      <c r="M63" s="23">
        <v>912600</v>
      </c>
      <c r="N63" s="22"/>
      <c r="O63" s="22">
        <v>5910958.2797298944</v>
      </c>
      <c r="P63" s="22">
        <v>6823558.2797298944</v>
      </c>
    </row>
    <row r="64" spans="7:16" x14ac:dyDescent="0.4">
      <c r="H64" s="22"/>
      <c r="I64" s="22"/>
      <c r="J64" s="22"/>
      <c r="K64" s="19"/>
      <c r="L64" s="1" t="s">
        <v>231</v>
      </c>
      <c r="M64" s="23">
        <v>898200</v>
      </c>
      <c r="N64" s="22"/>
      <c r="O64" s="22">
        <v>5893092.8096046187</v>
      </c>
      <c r="P64" s="22">
        <v>6791292.8096046187</v>
      </c>
    </row>
    <row r="65" spans="8:16" x14ac:dyDescent="0.4">
      <c r="H65" s="22"/>
      <c r="I65" s="22"/>
      <c r="J65" s="22"/>
      <c r="K65" s="19"/>
      <c r="L65" s="1" t="s">
        <v>233</v>
      </c>
      <c r="M65" s="23">
        <v>926550</v>
      </c>
      <c r="N65" s="22"/>
      <c r="O65" s="22">
        <v>5833355.1438732278</v>
      </c>
      <c r="P65" s="22">
        <v>6759905.1438732278</v>
      </c>
    </row>
    <row r="66" spans="8:16" x14ac:dyDescent="0.4">
      <c r="H66" s="22"/>
      <c r="I66" s="22"/>
      <c r="J66" s="22"/>
      <c r="K66" s="19"/>
      <c r="L66" s="1" t="s">
        <v>235</v>
      </c>
      <c r="M66" s="23">
        <v>941850</v>
      </c>
      <c r="N66" s="22"/>
      <c r="O66" s="22">
        <v>5679823.7599841394</v>
      </c>
      <c r="P66" s="22">
        <v>6621673.7599841394</v>
      </c>
    </row>
    <row r="67" spans="8:16" x14ac:dyDescent="0.4">
      <c r="H67" s="22"/>
      <c r="I67" s="22"/>
      <c r="J67" s="22"/>
      <c r="K67" s="19"/>
      <c r="L67" s="1" t="s">
        <v>147</v>
      </c>
      <c r="M67" s="23">
        <v>888300</v>
      </c>
      <c r="N67" s="22"/>
      <c r="O67" s="22">
        <v>5728953.8028286481</v>
      </c>
      <c r="P67" s="22">
        <v>6617253.8028286481</v>
      </c>
    </row>
    <row r="68" spans="8:16" x14ac:dyDescent="0.4">
      <c r="H68" s="22"/>
      <c r="I68" s="22"/>
      <c r="J68" s="22"/>
      <c r="K68" s="19"/>
      <c r="L68" s="1" t="s">
        <v>238</v>
      </c>
      <c r="M68" s="23">
        <v>882900</v>
      </c>
      <c r="N68" s="22"/>
      <c r="O68" s="22">
        <v>5646884.2994406624</v>
      </c>
      <c r="P68" s="22">
        <v>6529784.2994406624</v>
      </c>
    </row>
    <row r="69" spans="8:16" x14ac:dyDescent="0.4">
      <c r="H69" s="22"/>
      <c r="I69" s="22"/>
      <c r="J69" s="22"/>
      <c r="K69" s="19"/>
      <c r="L69" s="1" t="s">
        <v>240</v>
      </c>
      <c r="M69" s="23">
        <v>866250</v>
      </c>
      <c r="N69" s="22"/>
      <c r="O69" s="22">
        <v>5520430.2687101951</v>
      </c>
      <c r="P69" s="22">
        <v>6386680.2687101951</v>
      </c>
    </row>
    <row r="70" spans="8:16" x14ac:dyDescent="0.4">
      <c r="H70" s="22"/>
      <c r="I70" s="22"/>
      <c r="J70" s="22"/>
      <c r="K70" s="19"/>
      <c r="L70" s="1" t="s">
        <v>197</v>
      </c>
      <c r="M70" s="23">
        <v>772650</v>
      </c>
      <c r="N70" s="22"/>
      <c r="O70" s="22">
        <v>4953480.7402033992</v>
      </c>
      <c r="P70" s="22">
        <v>5726130.7402033992</v>
      </c>
    </row>
    <row r="71" spans="8:16" x14ac:dyDescent="0.4">
      <c r="H71" s="22"/>
      <c r="I71" s="22"/>
      <c r="J71" s="22"/>
      <c r="K71" s="19"/>
      <c r="L71" s="1" t="s">
        <v>242</v>
      </c>
      <c r="M71" s="23">
        <v>768150</v>
      </c>
      <c r="N71" s="22"/>
      <c r="O71" s="22">
        <v>4688569.3160020448</v>
      </c>
      <c r="P71" s="22">
        <v>5456719.3160020448</v>
      </c>
    </row>
    <row r="72" spans="8:16" x14ac:dyDescent="0.4">
      <c r="H72" s="22"/>
      <c r="I72" s="22"/>
      <c r="J72" s="22"/>
      <c r="K72" s="19"/>
      <c r="L72" s="1" t="s">
        <v>135</v>
      </c>
      <c r="M72" s="23">
        <v>759600</v>
      </c>
      <c r="N72" s="22"/>
      <c r="O72" s="22">
        <v>4677403.3971737474</v>
      </c>
      <c r="P72" s="22">
        <v>5437003.3971737474</v>
      </c>
    </row>
    <row r="73" spans="8:16" x14ac:dyDescent="0.4">
      <c r="H73" s="22"/>
      <c r="I73" s="22"/>
      <c r="J73" s="22"/>
      <c r="K73" s="19"/>
      <c r="L73" s="1" t="s">
        <v>245</v>
      </c>
      <c r="M73" s="23">
        <v>742500</v>
      </c>
      <c r="N73" s="22"/>
      <c r="O73" s="22">
        <v>4496236.3641846236</v>
      </c>
      <c r="P73" s="22">
        <v>5238736.3641846236</v>
      </c>
    </row>
    <row r="74" spans="8:16" x14ac:dyDescent="0.4">
      <c r="H74" s="22"/>
      <c r="I74" s="22"/>
      <c r="J74" s="22"/>
      <c r="K74" s="19"/>
      <c r="L74" s="1" t="s">
        <v>250</v>
      </c>
      <c r="M74" s="23">
        <v>651150</v>
      </c>
      <c r="N74" s="22"/>
      <c r="O74" s="22">
        <v>4249469.558079253</v>
      </c>
      <c r="P74" s="22">
        <v>4900619.558079253</v>
      </c>
    </row>
    <row r="75" spans="8:16" x14ac:dyDescent="0.4">
      <c r="H75" s="22"/>
      <c r="I75" s="22"/>
      <c r="J75" s="22"/>
      <c r="K75" s="19"/>
      <c r="L75" s="1" t="s">
        <v>248</v>
      </c>
      <c r="M75" s="23">
        <v>690300</v>
      </c>
      <c r="N75" s="22"/>
      <c r="O75" s="22">
        <v>4208155.6584145529</v>
      </c>
      <c r="P75" s="22">
        <v>4898455.6584145529</v>
      </c>
    </row>
    <row r="76" spans="8:16" x14ac:dyDescent="0.4">
      <c r="H76" s="22"/>
      <c r="I76" s="22"/>
      <c r="J76" s="22"/>
      <c r="K76" s="19"/>
      <c r="L76" s="1" t="s">
        <v>251</v>
      </c>
      <c r="M76" s="23">
        <v>643500</v>
      </c>
      <c r="N76" s="22"/>
      <c r="O76" s="22">
        <v>4158467.3196286298</v>
      </c>
      <c r="P76" s="22">
        <v>4801967.3196286298</v>
      </c>
    </row>
    <row r="77" spans="8:16" x14ac:dyDescent="0.4">
      <c r="H77" s="22"/>
      <c r="I77" s="22"/>
      <c r="J77" s="22"/>
      <c r="K77" s="19"/>
      <c r="L77" s="1" t="s">
        <v>255</v>
      </c>
      <c r="M77" s="23">
        <v>615150</v>
      </c>
      <c r="N77" s="22"/>
      <c r="O77" s="22">
        <v>3802553.6569766523</v>
      </c>
      <c r="P77" s="22">
        <v>4417703.6569766523</v>
      </c>
    </row>
    <row r="78" spans="8:16" x14ac:dyDescent="0.4">
      <c r="H78" s="22"/>
      <c r="I78" s="22"/>
      <c r="J78" s="22"/>
      <c r="K78" s="19"/>
      <c r="L78" s="1" t="s">
        <v>257</v>
      </c>
      <c r="M78" s="23">
        <v>596250</v>
      </c>
      <c r="N78" s="22"/>
      <c r="O78" s="22">
        <v>3769614.1964331758</v>
      </c>
      <c r="P78" s="22">
        <v>4365864.1964331754</v>
      </c>
    </row>
    <row r="79" spans="8:16" x14ac:dyDescent="0.4">
      <c r="H79" s="22"/>
      <c r="I79" s="22"/>
      <c r="J79" s="22"/>
      <c r="K79" s="19"/>
      <c r="L79" s="1" t="s">
        <v>259</v>
      </c>
      <c r="M79" s="23">
        <v>558450</v>
      </c>
      <c r="N79" s="22"/>
      <c r="O79" s="22">
        <v>3702339.5354926842</v>
      </c>
      <c r="P79" s="22">
        <v>4260789.5354926847</v>
      </c>
    </row>
    <row r="80" spans="8:16" x14ac:dyDescent="0.4">
      <c r="H80" s="22"/>
      <c r="I80" s="22"/>
      <c r="J80" s="22"/>
      <c r="K80" s="19"/>
      <c r="L80" s="1" t="s">
        <v>249</v>
      </c>
      <c r="M80" s="23">
        <v>512550</v>
      </c>
      <c r="N80" s="22"/>
      <c r="O80" s="22">
        <v>3643718.4616441233</v>
      </c>
      <c r="P80" s="22">
        <v>4156268.4616441233</v>
      </c>
    </row>
    <row r="81" spans="8:16" x14ac:dyDescent="0.4">
      <c r="H81" s="22"/>
      <c r="I81" s="22"/>
      <c r="J81" s="22"/>
      <c r="K81" s="19"/>
      <c r="L81" s="1" t="s">
        <v>203</v>
      </c>
      <c r="M81" s="23">
        <v>558450</v>
      </c>
      <c r="N81" s="22"/>
      <c r="O81" s="22">
        <v>3495490.8891984764</v>
      </c>
      <c r="P81" s="22">
        <v>4053940.8891984764</v>
      </c>
    </row>
    <row r="82" spans="8:16" x14ac:dyDescent="0.4">
      <c r="H82" s="22"/>
      <c r="I82" s="22"/>
      <c r="J82" s="22"/>
      <c r="K82" s="19"/>
      <c r="L82" s="1" t="s">
        <v>263</v>
      </c>
      <c r="M82" s="23">
        <v>549900</v>
      </c>
      <c r="N82" s="22"/>
      <c r="O82" s="22">
        <v>3466180.3522741958</v>
      </c>
      <c r="P82" s="22">
        <v>4016080.3522741958</v>
      </c>
    </row>
    <row r="83" spans="8:16" x14ac:dyDescent="0.4">
      <c r="H83" s="22"/>
      <c r="I83" s="22"/>
      <c r="J83" s="22"/>
      <c r="K83" s="19"/>
      <c r="L83" s="1" t="s">
        <v>264</v>
      </c>
      <c r="M83" s="23">
        <v>560250</v>
      </c>
      <c r="N83" s="22"/>
      <c r="O83" s="22">
        <v>3431286.8559357664</v>
      </c>
      <c r="P83" s="22">
        <v>3991536.8559357664</v>
      </c>
    </row>
    <row r="84" spans="8:16" x14ac:dyDescent="0.4">
      <c r="H84" s="22"/>
      <c r="I84" s="22"/>
      <c r="J84" s="22"/>
      <c r="K84" s="19"/>
      <c r="L84" s="1" t="s">
        <v>261</v>
      </c>
      <c r="M84" s="23">
        <v>549000</v>
      </c>
      <c r="N84" s="22"/>
      <c r="O84" s="22">
        <v>3402813.7629236085</v>
      </c>
      <c r="P84" s="22">
        <v>3951813.7629236085</v>
      </c>
    </row>
    <row r="85" spans="8:16" x14ac:dyDescent="0.4">
      <c r="H85" s="22"/>
      <c r="I85" s="22"/>
      <c r="J85" s="22"/>
      <c r="K85" s="19"/>
      <c r="L85" s="1" t="s">
        <v>267</v>
      </c>
      <c r="M85" s="23">
        <v>526050</v>
      </c>
      <c r="N85" s="22"/>
      <c r="O85" s="22">
        <v>3369874.3023801316</v>
      </c>
      <c r="P85" s="22">
        <v>3895924.3023801316</v>
      </c>
    </row>
    <row r="86" spans="8:16" x14ac:dyDescent="0.4">
      <c r="H86" s="22"/>
      <c r="I86" s="22"/>
      <c r="J86" s="22"/>
      <c r="K86" s="19"/>
      <c r="L86" s="1" t="s">
        <v>246</v>
      </c>
      <c r="M86" s="23">
        <v>616950</v>
      </c>
      <c r="N86" s="22">
        <v>3057385</v>
      </c>
      <c r="O86" s="22"/>
      <c r="P86" s="22">
        <v>3674335</v>
      </c>
    </row>
    <row r="87" spans="8:16" x14ac:dyDescent="0.4">
      <c r="H87" s="22"/>
      <c r="I87" s="22"/>
      <c r="J87" s="22"/>
      <c r="K87" s="19"/>
      <c r="L87" s="1" t="s">
        <v>218</v>
      </c>
      <c r="M87" s="23">
        <v>1082700</v>
      </c>
      <c r="N87" s="22">
        <v>2565043</v>
      </c>
      <c r="O87" s="22"/>
      <c r="P87" s="22">
        <v>3647743</v>
      </c>
    </row>
    <row r="88" spans="8:16" x14ac:dyDescent="0.4">
      <c r="H88" s="22"/>
      <c r="I88" s="22"/>
      <c r="J88" s="22"/>
      <c r="K88" s="19"/>
      <c r="L88" s="1" t="s">
        <v>269</v>
      </c>
      <c r="M88" s="23">
        <v>503100</v>
      </c>
      <c r="N88" s="22"/>
      <c r="O88" s="22">
        <v>3117524.5368606122</v>
      </c>
      <c r="P88" s="22">
        <v>3620624.5368606122</v>
      </c>
    </row>
    <row r="89" spans="8:16" x14ac:dyDescent="0.4">
      <c r="H89" s="22"/>
      <c r="I89" s="22"/>
      <c r="J89" s="22"/>
      <c r="K89" s="19"/>
      <c r="L89" s="1" t="s">
        <v>270</v>
      </c>
      <c r="M89" s="23">
        <v>504000</v>
      </c>
      <c r="N89" s="22"/>
      <c r="O89" s="22">
        <v>3092401.2194969431</v>
      </c>
      <c r="P89" s="22">
        <v>3596401.2194969431</v>
      </c>
    </row>
    <row r="90" spans="8:16" x14ac:dyDescent="0.4">
      <c r="H90" s="22"/>
      <c r="I90" s="22"/>
      <c r="J90" s="22"/>
      <c r="K90" s="19"/>
      <c r="L90" s="1" t="s">
        <v>271</v>
      </c>
      <c r="M90" s="23">
        <v>495000</v>
      </c>
      <c r="N90" s="22"/>
      <c r="O90" s="22">
        <v>3058345.1670706361</v>
      </c>
      <c r="P90" s="22">
        <v>3553345.1670706361</v>
      </c>
    </row>
    <row r="91" spans="8:16" x14ac:dyDescent="0.4">
      <c r="H91" s="22"/>
      <c r="I91" s="22"/>
      <c r="J91" s="22"/>
      <c r="K91" s="19"/>
      <c r="L91" s="1" t="s">
        <v>273</v>
      </c>
      <c r="M91" s="23">
        <v>484650</v>
      </c>
      <c r="N91" s="22"/>
      <c r="O91" s="22">
        <v>2991628.8020715592</v>
      </c>
      <c r="P91" s="22">
        <v>3476278.8020715592</v>
      </c>
    </row>
    <row r="92" spans="8:16" x14ac:dyDescent="0.4">
      <c r="H92" s="22"/>
      <c r="I92" s="22"/>
      <c r="J92" s="22"/>
      <c r="K92" s="19"/>
      <c r="L92" s="1" t="s">
        <v>253</v>
      </c>
      <c r="M92" s="23">
        <v>647550</v>
      </c>
      <c r="N92" s="22">
        <v>2821078</v>
      </c>
      <c r="O92" s="22"/>
      <c r="P92" s="22">
        <v>3468628</v>
      </c>
    </row>
    <row r="93" spans="8:16" x14ac:dyDescent="0.4">
      <c r="H93" s="22"/>
      <c r="I93" s="22"/>
      <c r="J93" s="22"/>
      <c r="K93" s="19"/>
      <c r="L93" s="1" t="s">
        <v>275</v>
      </c>
      <c r="M93" s="23">
        <v>459900</v>
      </c>
      <c r="N93" s="22"/>
      <c r="O93" s="22">
        <v>2974321.6278876988</v>
      </c>
      <c r="P93" s="22">
        <v>3434221.6278876988</v>
      </c>
    </row>
    <row r="94" spans="8:16" x14ac:dyDescent="0.4">
      <c r="H94" s="22"/>
      <c r="I94" s="22"/>
      <c r="J94" s="22"/>
      <c r="K94" s="19"/>
      <c r="L94" s="1" t="s">
        <v>145</v>
      </c>
      <c r="M94" s="23">
        <v>792450</v>
      </c>
      <c r="N94" s="22">
        <v>2631759</v>
      </c>
      <c r="O94" s="22"/>
      <c r="P94" s="22">
        <v>3424209</v>
      </c>
    </row>
    <row r="95" spans="8:16" x14ac:dyDescent="0.4">
      <c r="H95" s="22"/>
      <c r="I95" s="22"/>
      <c r="J95" s="22"/>
      <c r="K95" s="19"/>
      <c r="L95" s="1" t="s">
        <v>277</v>
      </c>
      <c r="M95" s="23">
        <v>455400</v>
      </c>
      <c r="N95" s="22"/>
      <c r="O95" s="22">
        <v>2910675.890566404</v>
      </c>
      <c r="P95" s="22">
        <v>3366075.890566404</v>
      </c>
    </row>
    <row r="96" spans="8:16" x14ac:dyDescent="0.4">
      <c r="H96" s="22"/>
      <c r="I96" s="22"/>
      <c r="J96" s="22"/>
      <c r="K96" s="19"/>
      <c r="L96" s="1" t="s">
        <v>272</v>
      </c>
      <c r="M96" s="23">
        <v>456300</v>
      </c>
      <c r="N96" s="22"/>
      <c r="O96" s="22">
        <v>2842842.9336844981</v>
      </c>
      <c r="P96" s="22">
        <v>3299142.9336844981</v>
      </c>
    </row>
    <row r="97" spans="8:16" x14ac:dyDescent="0.4">
      <c r="H97" s="22"/>
      <c r="I97" s="22"/>
      <c r="J97" s="22"/>
      <c r="K97" s="19"/>
      <c r="L97" s="1" t="s">
        <v>280</v>
      </c>
      <c r="M97" s="23">
        <v>459000</v>
      </c>
      <c r="N97" s="22"/>
      <c r="O97" s="22">
        <v>2834468.494563275</v>
      </c>
      <c r="P97" s="22">
        <v>3293468.494563275</v>
      </c>
    </row>
    <row r="98" spans="8:16" x14ac:dyDescent="0.4">
      <c r="H98" s="22"/>
      <c r="I98" s="22"/>
      <c r="J98" s="22"/>
      <c r="K98" s="19"/>
      <c r="L98" s="1" t="s">
        <v>282</v>
      </c>
      <c r="M98" s="23">
        <v>432450</v>
      </c>
      <c r="N98" s="22"/>
      <c r="O98" s="22">
        <v>2744303.7000247738</v>
      </c>
      <c r="P98" s="22">
        <v>3176753.7000247738</v>
      </c>
    </row>
    <row r="99" spans="8:16" x14ac:dyDescent="0.4">
      <c r="H99" s="22"/>
      <c r="I99" s="22"/>
      <c r="J99" s="22"/>
      <c r="K99" s="19"/>
      <c r="L99" s="1" t="s">
        <v>243</v>
      </c>
      <c r="M99" s="23">
        <v>424125</v>
      </c>
      <c r="N99" s="22"/>
      <c r="O99" s="22">
        <v>2656372.0892519327</v>
      </c>
      <c r="P99" s="22">
        <v>3080497.0892519327</v>
      </c>
    </row>
    <row r="100" spans="8:16" x14ac:dyDescent="0.4">
      <c r="H100" s="22"/>
      <c r="I100" s="22"/>
      <c r="J100" s="22"/>
      <c r="K100" s="19"/>
      <c r="L100" s="1" t="s">
        <v>137</v>
      </c>
      <c r="M100" s="23">
        <v>429525</v>
      </c>
      <c r="N100" s="22"/>
      <c r="O100" s="22">
        <v>2647718.502160002</v>
      </c>
      <c r="P100" s="22">
        <v>3077243.502160002</v>
      </c>
    </row>
    <row r="101" spans="8:16" x14ac:dyDescent="0.4">
      <c r="H101" s="22"/>
      <c r="I101" s="22"/>
      <c r="J101" s="22"/>
      <c r="K101" s="19"/>
      <c r="L101" s="1" t="s">
        <v>285</v>
      </c>
      <c r="M101" s="23">
        <v>411075</v>
      </c>
      <c r="N101" s="22"/>
      <c r="O101" s="22">
        <v>2639623.2110094866</v>
      </c>
      <c r="P101" s="22">
        <v>3050698.2110094866</v>
      </c>
    </row>
    <row r="102" spans="8:16" x14ac:dyDescent="0.4">
      <c r="H102" s="22"/>
      <c r="I102" s="22"/>
      <c r="J102" s="22"/>
      <c r="K102" s="19"/>
      <c r="L102" s="1" t="s">
        <v>214</v>
      </c>
      <c r="M102" s="23">
        <v>434925</v>
      </c>
      <c r="N102" s="22"/>
      <c r="O102" s="22">
        <v>2600821.6430811533</v>
      </c>
      <c r="P102" s="22">
        <v>3035746.6430811533</v>
      </c>
    </row>
    <row r="103" spans="8:16" x14ac:dyDescent="0.4">
      <c r="H103" s="22"/>
      <c r="I103" s="22"/>
      <c r="J103" s="22"/>
      <c r="K103" s="19"/>
      <c r="L103" s="1" t="s">
        <v>183</v>
      </c>
      <c r="M103" s="23">
        <v>411300</v>
      </c>
      <c r="N103" s="22"/>
      <c r="O103" s="22">
        <v>2574860.8818053622</v>
      </c>
      <c r="P103" s="22">
        <v>2986160.8818053622</v>
      </c>
    </row>
    <row r="104" spans="8:16" x14ac:dyDescent="0.4">
      <c r="H104" s="20"/>
      <c r="I104" s="22"/>
      <c r="J104" s="22"/>
      <c r="K104" s="19"/>
      <c r="L104" s="1" t="s">
        <v>288</v>
      </c>
      <c r="M104" s="23">
        <v>400275</v>
      </c>
      <c r="N104" s="22"/>
      <c r="O104" s="22">
        <v>2555041.3758851341</v>
      </c>
      <c r="P104" s="22">
        <v>2955316.3758851341</v>
      </c>
    </row>
    <row r="105" spans="8:16" x14ac:dyDescent="0.4">
      <c r="H105" s="20"/>
      <c r="I105" s="22"/>
      <c r="J105" s="22"/>
      <c r="K105" s="19"/>
      <c r="L105" s="1" t="s">
        <v>290</v>
      </c>
      <c r="M105" s="23">
        <v>409725</v>
      </c>
      <c r="N105" s="22"/>
      <c r="O105" s="22">
        <v>2459014.4739617775</v>
      </c>
      <c r="P105" s="22">
        <v>2868739.4739617775</v>
      </c>
    </row>
    <row r="106" spans="8:16" x14ac:dyDescent="0.4">
      <c r="H106" s="20"/>
      <c r="I106" s="22"/>
      <c r="J106" s="22"/>
      <c r="K106" s="19"/>
      <c r="L106" s="1" t="s">
        <v>292</v>
      </c>
      <c r="M106" s="23">
        <v>384300</v>
      </c>
      <c r="N106" s="22"/>
      <c r="O106" s="22">
        <v>2416025.6864728327</v>
      </c>
      <c r="P106" s="22">
        <v>2800325.6864728327</v>
      </c>
    </row>
    <row r="107" spans="8:16" x14ac:dyDescent="0.4">
      <c r="H107" s="20"/>
      <c r="I107" s="22"/>
      <c r="J107" s="22"/>
      <c r="K107" s="19"/>
      <c r="L107" s="1" t="s">
        <v>294</v>
      </c>
      <c r="M107" s="23">
        <v>377100</v>
      </c>
      <c r="N107" s="22"/>
      <c r="O107" s="22">
        <v>2403464.0277909981</v>
      </c>
      <c r="P107" s="22">
        <v>2780564.0277909981</v>
      </c>
    </row>
    <row r="108" spans="8:16" x14ac:dyDescent="0.4">
      <c r="H108" s="20"/>
      <c r="I108" s="22"/>
      <c r="J108" s="22"/>
      <c r="K108" s="19"/>
      <c r="L108" s="1" t="s">
        <v>296</v>
      </c>
      <c r="M108" s="23">
        <v>375525</v>
      </c>
      <c r="N108" s="22"/>
      <c r="O108" s="22">
        <v>2340934.8823525333</v>
      </c>
      <c r="P108" s="22">
        <v>2716459.8823525333</v>
      </c>
    </row>
    <row r="109" spans="8:16" x14ac:dyDescent="0.4">
      <c r="H109" s="20"/>
      <c r="I109" s="22"/>
      <c r="J109" s="22"/>
      <c r="K109" s="19"/>
      <c r="L109" s="1" t="s">
        <v>298</v>
      </c>
      <c r="M109" s="23">
        <v>356850</v>
      </c>
      <c r="N109" s="22"/>
      <c r="O109" s="22">
        <v>2316649.0089009865</v>
      </c>
      <c r="P109" s="22">
        <v>2673499.0089009865</v>
      </c>
    </row>
    <row r="110" spans="8:16" x14ac:dyDescent="0.4">
      <c r="H110" s="20"/>
      <c r="I110" s="22"/>
      <c r="J110" s="22"/>
      <c r="K110" s="19"/>
      <c r="L110" s="1" t="s">
        <v>262</v>
      </c>
      <c r="M110" s="23">
        <v>368100</v>
      </c>
      <c r="N110" s="22"/>
      <c r="O110" s="22">
        <v>2271147.889675675</v>
      </c>
      <c r="P110" s="22">
        <v>2639247.889675675</v>
      </c>
    </row>
    <row r="111" spans="8:16" x14ac:dyDescent="0.4">
      <c r="H111" s="20"/>
      <c r="I111" s="22"/>
      <c r="J111" s="22"/>
      <c r="K111" s="19"/>
      <c r="L111" s="1" t="s">
        <v>300</v>
      </c>
      <c r="M111" s="23">
        <v>358425</v>
      </c>
      <c r="N111" s="22"/>
      <c r="O111" s="22">
        <v>2257469.6391110108</v>
      </c>
      <c r="P111" s="22">
        <v>2615894.6391110108</v>
      </c>
    </row>
    <row r="112" spans="8:16" x14ac:dyDescent="0.4">
      <c r="H112" s="20"/>
      <c r="I112" s="22"/>
      <c r="J112" s="22"/>
      <c r="K112" s="19"/>
      <c r="L112" s="1" t="s">
        <v>244</v>
      </c>
      <c r="M112" s="23">
        <v>352800</v>
      </c>
      <c r="N112" s="22"/>
      <c r="O112" s="22">
        <v>2263052.5985251595</v>
      </c>
      <c r="P112" s="22">
        <v>2615852.5985251595</v>
      </c>
    </row>
    <row r="113" spans="8:16" x14ac:dyDescent="0.4">
      <c r="H113" s="20"/>
      <c r="I113" s="22"/>
      <c r="J113" s="22"/>
      <c r="K113" s="19"/>
      <c r="L113" s="1" t="s">
        <v>303</v>
      </c>
      <c r="M113" s="23">
        <v>347400</v>
      </c>
      <c r="N113" s="22"/>
      <c r="O113" s="22">
        <v>2242395.6486928095</v>
      </c>
      <c r="P113" s="22">
        <v>2589795.6486928095</v>
      </c>
    </row>
    <row r="114" spans="8:16" x14ac:dyDescent="0.4">
      <c r="H114" s="20"/>
      <c r="I114" s="22"/>
      <c r="J114" s="22"/>
      <c r="K114" s="19"/>
      <c r="L114" s="1" t="s">
        <v>305</v>
      </c>
      <c r="M114" s="23">
        <v>346275</v>
      </c>
      <c r="N114" s="22"/>
      <c r="O114" s="22">
        <v>2132690.4962047883</v>
      </c>
      <c r="P114" s="22">
        <v>2478965.4962047883</v>
      </c>
    </row>
    <row r="115" spans="8:16" x14ac:dyDescent="0.4">
      <c r="H115" s="20"/>
      <c r="I115" s="22"/>
      <c r="J115" s="22"/>
      <c r="K115" s="19"/>
      <c r="L115" s="1" t="s">
        <v>199</v>
      </c>
      <c r="M115" s="23">
        <v>339075</v>
      </c>
      <c r="N115" s="22"/>
      <c r="O115" s="22">
        <v>2136598.5677946922</v>
      </c>
      <c r="P115" s="22">
        <v>2475673.5677946922</v>
      </c>
    </row>
    <row r="116" spans="8:16" x14ac:dyDescent="0.4">
      <c r="H116" s="20"/>
      <c r="I116" s="22"/>
      <c r="J116" s="22"/>
      <c r="K116" s="19"/>
      <c r="L116" s="1" t="s">
        <v>308</v>
      </c>
      <c r="M116" s="23">
        <v>313425</v>
      </c>
      <c r="N116" s="22"/>
      <c r="O116" s="22">
        <v>2072115.3865612755</v>
      </c>
      <c r="P116" s="22">
        <v>2385540.3865612755</v>
      </c>
    </row>
    <row r="117" spans="8:16" x14ac:dyDescent="0.4">
      <c r="H117" s="20"/>
      <c r="I117" s="22"/>
      <c r="J117" s="22"/>
      <c r="K117" s="19"/>
      <c r="L117" s="1" t="s">
        <v>207</v>
      </c>
      <c r="M117" s="23">
        <v>324225</v>
      </c>
      <c r="N117" s="22"/>
      <c r="O117" s="22">
        <v>2058716.2839673185</v>
      </c>
      <c r="P117" s="22">
        <v>2382941.2839673185</v>
      </c>
    </row>
    <row r="118" spans="8:16" x14ac:dyDescent="0.4">
      <c r="H118" s="20"/>
      <c r="I118" s="22"/>
      <c r="J118" s="22"/>
      <c r="K118" s="19"/>
      <c r="L118" s="1" t="s">
        <v>310</v>
      </c>
      <c r="M118" s="23">
        <v>315900</v>
      </c>
      <c r="N118" s="22"/>
      <c r="O118" s="22">
        <v>2034151.2625450643</v>
      </c>
      <c r="P118" s="22">
        <v>2350051.2625450641</v>
      </c>
    </row>
    <row r="119" spans="8:16" x14ac:dyDescent="0.4">
      <c r="H119" s="20"/>
      <c r="I119" s="22"/>
      <c r="J119" s="22"/>
      <c r="K119" s="19"/>
      <c r="L119" s="1" t="s">
        <v>311</v>
      </c>
      <c r="M119" s="23">
        <v>310950</v>
      </c>
      <c r="N119" s="22"/>
      <c r="O119" s="22">
        <v>2003724.1337379541</v>
      </c>
      <c r="P119" s="22">
        <v>2314674.1337379543</v>
      </c>
    </row>
    <row r="120" spans="8:16" x14ac:dyDescent="0.4">
      <c r="H120" s="20"/>
      <c r="I120" s="22"/>
      <c r="J120" s="22"/>
      <c r="K120" s="19"/>
      <c r="L120" s="1" t="s">
        <v>177</v>
      </c>
      <c r="M120" s="23">
        <v>299925</v>
      </c>
      <c r="N120" s="22"/>
      <c r="O120" s="22">
        <v>1945661.3558308079</v>
      </c>
      <c r="P120" s="22">
        <v>2245586.3558308082</v>
      </c>
    </row>
    <row r="121" spans="8:16" x14ac:dyDescent="0.4">
      <c r="H121" s="20"/>
      <c r="I121" s="22"/>
      <c r="J121" s="22"/>
      <c r="K121" s="19"/>
      <c r="L121" s="1" t="s">
        <v>274</v>
      </c>
      <c r="M121" s="23">
        <v>304650</v>
      </c>
      <c r="N121" s="22"/>
      <c r="O121" s="22">
        <v>1907976.3797853047</v>
      </c>
      <c r="P121" s="22">
        <v>2212626.3797853049</v>
      </c>
    </row>
    <row r="122" spans="8:16" x14ac:dyDescent="0.4">
      <c r="H122" s="20"/>
      <c r="I122" s="22"/>
      <c r="J122" s="22"/>
      <c r="K122" s="19"/>
      <c r="L122" s="1" t="s">
        <v>312</v>
      </c>
      <c r="M122" s="23">
        <v>297450</v>
      </c>
      <c r="N122" s="22"/>
      <c r="O122" s="22">
        <v>1843493.1985518876</v>
      </c>
      <c r="P122" s="22">
        <v>2140943.1985518876</v>
      </c>
    </row>
    <row r="123" spans="8:16" x14ac:dyDescent="0.4">
      <c r="H123" s="20"/>
      <c r="I123" s="22"/>
      <c r="J123" s="22"/>
      <c r="K123" s="19"/>
      <c r="L123" s="1" t="s">
        <v>315</v>
      </c>
      <c r="M123" s="23">
        <v>292050</v>
      </c>
      <c r="N123" s="22"/>
      <c r="O123" s="22">
        <v>1812786.9217740698</v>
      </c>
      <c r="P123" s="22">
        <v>2104836.9217740698</v>
      </c>
    </row>
    <row r="124" spans="8:16" x14ac:dyDescent="0.4">
      <c r="H124" s="20"/>
      <c r="I124" s="22"/>
      <c r="J124" s="22"/>
      <c r="K124" s="19"/>
      <c r="L124" s="1" t="s">
        <v>314</v>
      </c>
      <c r="M124" s="23">
        <v>284175</v>
      </c>
      <c r="N124" s="22"/>
      <c r="O124" s="22">
        <v>1813066.0697447772</v>
      </c>
      <c r="P124" s="22">
        <v>2097241.0697447769</v>
      </c>
    </row>
    <row r="125" spans="8:16" x14ac:dyDescent="0.4">
      <c r="H125" s="20"/>
      <c r="I125" s="22"/>
      <c r="J125" s="22"/>
      <c r="K125" s="19"/>
      <c r="L125" s="1" t="s">
        <v>317</v>
      </c>
      <c r="M125" s="23">
        <v>290250</v>
      </c>
      <c r="N125" s="22"/>
      <c r="O125" s="22">
        <v>1783755.5328204969</v>
      </c>
      <c r="P125" s="22">
        <v>2074005.5328204969</v>
      </c>
    </row>
    <row r="126" spans="8:16" x14ac:dyDescent="0.4">
      <c r="H126" s="20"/>
      <c r="I126" s="22"/>
      <c r="J126" s="22"/>
      <c r="K126" s="19"/>
      <c r="L126" s="1" t="s">
        <v>319</v>
      </c>
      <c r="M126" s="23">
        <v>276525</v>
      </c>
      <c r="N126" s="22"/>
      <c r="O126" s="22">
        <v>1780964.0531134226</v>
      </c>
      <c r="P126" s="22">
        <v>2057489.0531134226</v>
      </c>
    </row>
    <row r="127" spans="8:16" x14ac:dyDescent="0.4">
      <c r="I127" s="19"/>
      <c r="J127" s="19"/>
      <c r="K127" s="19"/>
      <c r="L127" s="1" t="s">
        <v>321</v>
      </c>
      <c r="M127" s="23">
        <v>282375</v>
      </c>
      <c r="N127" s="22"/>
      <c r="O127" s="22">
        <v>1730717.4183860845</v>
      </c>
      <c r="P127" s="22">
        <v>2013092.4183860845</v>
      </c>
    </row>
    <row r="128" spans="8:16" x14ac:dyDescent="0.4">
      <c r="I128" s="19"/>
      <c r="J128" s="19"/>
      <c r="K128" s="19"/>
      <c r="L128" s="1" t="s">
        <v>166</v>
      </c>
      <c r="M128" s="23">
        <v>244125</v>
      </c>
      <c r="N128" s="22"/>
      <c r="O128" s="22">
        <v>1565182.671756577</v>
      </c>
      <c r="P128" s="22">
        <v>1809307.671756577</v>
      </c>
    </row>
    <row r="129" spans="9:16" x14ac:dyDescent="0.4">
      <c r="I129" s="19"/>
      <c r="J129" s="19"/>
      <c r="K129" s="19"/>
      <c r="L129" s="1" t="s">
        <v>223</v>
      </c>
      <c r="M129" s="23">
        <v>247500</v>
      </c>
      <c r="N129" s="22"/>
      <c r="O129" s="22">
        <v>1547875.4975727161</v>
      </c>
      <c r="P129" s="22">
        <v>1795375.4975727161</v>
      </c>
    </row>
    <row r="130" spans="9:16" x14ac:dyDescent="0.4">
      <c r="I130" s="19"/>
      <c r="J130" s="19"/>
      <c r="K130" s="19"/>
      <c r="L130" s="1" t="s">
        <v>324</v>
      </c>
      <c r="M130" s="23">
        <v>233100</v>
      </c>
      <c r="N130" s="22"/>
      <c r="O130" s="22">
        <v>1504049.2661716491</v>
      </c>
      <c r="P130" s="22">
        <v>1737149.2661716491</v>
      </c>
    </row>
    <row r="131" spans="9:16" x14ac:dyDescent="0.4">
      <c r="I131" s="19"/>
      <c r="J131" s="19"/>
      <c r="K131" s="19"/>
      <c r="L131" s="1" t="s">
        <v>179</v>
      </c>
      <c r="M131" s="23">
        <v>219825</v>
      </c>
      <c r="N131" s="22"/>
      <c r="O131" s="22">
        <v>1411930.4358381962</v>
      </c>
      <c r="P131" s="22">
        <v>1631755.4358381962</v>
      </c>
    </row>
    <row r="132" spans="9:16" x14ac:dyDescent="0.4">
      <c r="I132" s="19"/>
      <c r="J132" s="19"/>
      <c r="K132" s="19"/>
      <c r="L132" s="1" t="s">
        <v>325</v>
      </c>
      <c r="M132" s="23">
        <v>227475</v>
      </c>
      <c r="N132" s="22"/>
      <c r="O132" s="22">
        <v>1398531.3332442394</v>
      </c>
      <c r="P132" s="22">
        <v>1626006.3332442394</v>
      </c>
    </row>
    <row r="133" spans="9:16" x14ac:dyDescent="0.4">
      <c r="I133" s="19"/>
      <c r="J133" s="19"/>
      <c r="K133" s="19"/>
      <c r="L133" s="1" t="s">
        <v>326</v>
      </c>
      <c r="M133" s="23">
        <v>225225</v>
      </c>
      <c r="N133" s="22"/>
      <c r="O133" s="22">
        <v>1386248.8225331123</v>
      </c>
      <c r="P133" s="22">
        <v>1611473.8225331123</v>
      </c>
    </row>
    <row r="134" spans="9:16" x14ac:dyDescent="0.4">
      <c r="I134" s="19"/>
      <c r="J134" s="19"/>
      <c r="K134" s="19"/>
      <c r="L134" s="1" t="s">
        <v>217</v>
      </c>
      <c r="M134" s="23">
        <v>214200</v>
      </c>
      <c r="N134" s="22"/>
      <c r="O134" s="22">
        <v>1348842.9944583164</v>
      </c>
      <c r="P134" s="22">
        <v>1563042.9944583164</v>
      </c>
    </row>
    <row r="135" spans="9:16" x14ac:dyDescent="0.4">
      <c r="I135" s="19"/>
      <c r="J135" s="19"/>
      <c r="K135" s="19"/>
      <c r="L135" s="1" t="s">
        <v>329</v>
      </c>
      <c r="M135" s="23">
        <v>222300</v>
      </c>
      <c r="N135" s="22"/>
      <c r="O135" s="22">
        <v>1333769.004040115</v>
      </c>
      <c r="P135" s="22">
        <v>1556069.004040115</v>
      </c>
    </row>
    <row r="136" spans="9:16" x14ac:dyDescent="0.4">
      <c r="I136" s="19"/>
      <c r="J136" s="19"/>
      <c r="K136" s="19"/>
      <c r="L136" s="1" t="s">
        <v>331</v>
      </c>
      <c r="M136" s="23">
        <v>221400</v>
      </c>
      <c r="N136" s="22"/>
      <c r="O136" s="22">
        <v>1328186.0446259663</v>
      </c>
      <c r="P136" s="22">
        <v>1549586.0446259663</v>
      </c>
    </row>
    <row r="137" spans="9:16" x14ac:dyDescent="0.4">
      <c r="I137" s="19"/>
      <c r="J137" s="19"/>
      <c r="K137" s="19"/>
      <c r="L137" s="1" t="s">
        <v>164</v>
      </c>
      <c r="M137" s="23">
        <v>203625</v>
      </c>
      <c r="N137" s="22"/>
      <c r="O137" s="22">
        <v>1334606.4479522372</v>
      </c>
      <c r="P137" s="22">
        <v>1538231.4479522372</v>
      </c>
    </row>
    <row r="138" spans="9:16" x14ac:dyDescent="0.4">
      <c r="I138" s="19"/>
      <c r="J138" s="19"/>
      <c r="K138" s="19"/>
      <c r="L138" s="1" t="s">
        <v>241</v>
      </c>
      <c r="M138" s="23">
        <v>197550</v>
      </c>
      <c r="N138" s="22"/>
      <c r="O138" s="22">
        <v>1218201.7441672375</v>
      </c>
      <c r="P138" s="22">
        <v>1415751.7441672375</v>
      </c>
    </row>
    <row r="139" spans="9:16" x14ac:dyDescent="0.4">
      <c r="I139" s="19"/>
      <c r="J139" s="19"/>
      <c r="K139" s="19"/>
      <c r="L139" s="1" t="s">
        <v>201</v>
      </c>
      <c r="M139" s="23">
        <v>191925</v>
      </c>
      <c r="N139" s="22"/>
      <c r="O139" s="22">
        <v>1182749.9518873938</v>
      </c>
      <c r="P139" s="22">
        <v>1374674.9518873938</v>
      </c>
    </row>
    <row r="140" spans="9:16" x14ac:dyDescent="0.4">
      <c r="I140" s="19"/>
      <c r="J140" s="19"/>
      <c r="K140" s="19"/>
      <c r="L140" s="1" t="s">
        <v>289</v>
      </c>
      <c r="M140" s="23">
        <v>175500</v>
      </c>
      <c r="N140" s="22"/>
      <c r="O140" s="22">
        <v>1181912.5079752714</v>
      </c>
      <c r="P140" s="22">
        <v>1357412.5079752714</v>
      </c>
    </row>
    <row r="141" spans="9:16" x14ac:dyDescent="0.4">
      <c r="I141" s="19"/>
      <c r="J141" s="19"/>
      <c r="K141" s="19"/>
      <c r="L141" s="1" t="s">
        <v>335</v>
      </c>
      <c r="M141" s="23">
        <v>186075</v>
      </c>
      <c r="N141" s="22"/>
      <c r="O141" s="22">
        <v>1145623.2717833051</v>
      </c>
      <c r="P141" s="22">
        <v>1331698.2717833051</v>
      </c>
    </row>
    <row r="142" spans="9:16" x14ac:dyDescent="0.4">
      <c r="I142" s="19"/>
      <c r="J142" s="19"/>
      <c r="K142" s="19"/>
      <c r="L142" s="1" t="s">
        <v>337</v>
      </c>
      <c r="M142" s="23">
        <v>187875</v>
      </c>
      <c r="N142" s="22"/>
      <c r="O142" s="22">
        <v>1131107.5773065186</v>
      </c>
      <c r="P142" s="22">
        <v>1318982.5773065186</v>
      </c>
    </row>
    <row r="143" spans="9:16" x14ac:dyDescent="0.4">
      <c r="I143" s="19"/>
      <c r="J143" s="19"/>
      <c r="K143" s="19"/>
      <c r="L143" s="1" t="s">
        <v>287</v>
      </c>
      <c r="M143" s="23">
        <v>183375</v>
      </c>
      <c r="N143" s="22"/>
      <c r="O143" s="22">
        <v>1069136.7278094685</v>
      </c>
      <c r="P143" s="22">
        <v>1252511.7278094685</v>
      </c>
    </row>
    <row r="144" spans="9:16" x14ac:dyDescent="0.4">
      <c r="I144" s="19"/>
      <c r="J144" s="19"/>
      <c r="K144" s="19"/>
      <c r="L144" s="1" t="s">
        <v>276</v>
      </c>
      <c r="M144" s="23">
        <v>163575</v>
      </c>
      <c r="N144" s="22"/>
      <c r="O144" s="22">
        <v>1083094.12634484</v>
      </c>
      <c r="P144" s="22">
        <v>1246669.12634484</v>
      </c>
    </row>
    <row r="145" spans="9:16" x14ac:dyDescent="0.4">
      <c r="I145" s="19"/>
      <c r="J145" s="19"/>
      <c r="K145" s="19"/>
      <c r="L145" s="1" t="s">
        <v>284</v>
      </c>
      <c r="M145" s="23">
        <v>159525</v>
      </c>
      <c r="N145" s="22"/>
      <c r="O145" s="22">
        <v>978413.63732955267</v>
      </c>
      <c r="P145" s="22">
        <v>1137938.6373295528</v>
      </c>
    </row>
    <row r="146" spans="9:16" x14ac:dyDescent="0.4">
      <c r="I146" s="19"/>
      <c r="J146" s="19"/>
      <c r="K146" s="19"/>
      <c r="L146" s="1" t="s">
        <v>161</v>
      </c>
      <c r="M146" s="23">
        <v>158400</v>
      </c>
      <c r="N146" s="22"/>
      <c r="O146" s="22">
        <v>975622.15762247832</v>
      </c>
      <c r="P146" s="22">
        <v>1134022.1576224784</v>
      </c>
    </row>
    <row r="147" spans="9:16" x14ac:dyDescent="0.4">
      <c r="I147" s="19"/>
      <c r="J147" s="19"/>
      <c r="K147" s="19"/>
      <c r="L147" s="1" t="s">
        <v>320</v>
      </c>
      <c r="M147" s="23">
        <v>153225</v>
      </c>
      <c r="N147" s="22"/>
      <c r="O147" s="22">
        <v>950219.69228810188</v>
      </c>
      <c r="P147" s="22">
        <v>1103444.6922881019</v>
      </c>
    </row>
    <row r="148" spans="9:16" x14ac:dyDescent="0.4">
      <c r="I148" s="19"/>
      <c r="J148" s="19"/>
      <c r="K148" s="19"/>
      <c r="L148" s="1" t="s">
        <v>254</v>
      </c>
      <c r="M148" s="23">
        <v>151875</v>
      </c>
      <c r="N148" s="22"/>
      <c r="O148" s="22">
        <v>935424.84984060796</v>
      </c>
      <c r="P148" s="22">
        <v>1087299.849840608</v>
      </c>
    </row>
    <row r="149" spans="9:16" x14ac:dyDescent="0.4">
      <c r="I149" s="19"/>
      <c r="J149" s="19"/>
      <c r="K149" s="19"/>
      <c r="L149" s="1" t="s">
        <v>211</v>
      </c>
      <c r="M149" s="23">
        <v>137475</v>
      </c>
      <c r="N149" s="22"/>
      <c r="O149" s="22">
        <v>945195.02881536831</v>
      </c>
      <c r="P149" s="22">
        <v>1082670.0288153682</v>
      </c>
    </row>
    <row r="150" spans="9:16" x14ac:dyDescent="0.4">
      <c r="I150" s="19"/>
      <c r="J150" s="19"/>
      <c r="K150" s="19"/>
      <c r="L150" s="1" t="s">
        <v>342</v>
      </c>
      <c r="M150" s="23">
        <v>146025</v>
      </c>
      <c r="N150" s="22"/>
      <c r="O150" s="22">
        <v>917838.5276860398</v>
      </c>
      <c r="P150" s="22">
        <v>1063863.5276860399</v>
      </c>
    </row>
    <row r="151" spans="9:16" x14ac:dyDescent="0.4">
      <c r="I151" s="19"/>
      <c r="J151" s="19"/>
      <c r="K151" s="19"/>
      <c r="L151" s="1" t="s">
        <v>141</v>
      </c>
      <c r="M151" s="23">
        <v>143550</v>
      </c>
      <c r="N151" s="22"/>
      <c r="O151" s="22">
        <v>895506.6900294451</v>
      </c>
      <c r="P151" s="22">
        <v>1039056.6900294451</v>
      </c>
    </row>
    <row r="152" spans="9:16" x14ac:dyDescent="0.4">
      <c r="I152" s="19"/>
      <c r="J152" s="19"/>
      <c r="K152" s="19"/>
      <c r="L152" s="1" t="s">
        <v>191</v>
      </c>
      <c r="M152" s="23">
        <v>139500</v>
      </c>
      <c r="N152" s="22"/>
      <c r="O152" s="22">
        <v>885457.36308397749</v>
      </c>
      <c r="P152" s="22">
        <v>1024957.3630839775</v>
      </c>
    </row>
    <row r="153" spans="9:16" x14ac:dyDescent="0.4">
      <c r="I153" s="19"/>
      <c r="J153" s="19"/>
      <c r="K153" s="19"/>
      <c r="L153" s="1" t="s">
        <v>344</v>
      </c>
      <c r="M153" s="23">
        <v>143325</v>
      </c>
      <c r="N153" s="22"/>
      <c r="O153" s="22">
        <v>876524.62802133965</v>
      </c>
      <c r="P153" s="22">
        <v>1019849.6280213397</v>
      </c>
    </row>
    <row r="154" spans="9:16" x14ac:dyDescent="0.4">
      <c r="I154" s="19"/>
      <c r="J154" s="19"/>
      <c r="K154" s="19"/>
      <c r="L154" s="1" t="s">
        <v>247</v>
      </c>
      <c r="M154" s="23">
        <v>133650</v>
      </c>
      <c r="N154" s="22"/>
      <c r="O154" s="22">
        <v>844701.75936069235</v>
      </c>
      <c r="P154" s="22">
        <v>978351.75936069235</v>
      </c>
    </row>
    <row r="155" spans="9:16" x14ac:dyDescent="0.4">
      <c r="I155" s="19"/>
      <c r="J155" s="19"/>
      <c r="K155" s="19"/>
      <c r="L155" s="1" t="s">
        <v>345</v>
      </c>
      <c r="M155" s="23">
        <v>129825</v>
      </c>
      <c r="N155" s="22"/>
      <c r="O155" s="22">
        <v>835769.0242980544</v>
      </c>
      <c r="P155" s="22">
        <v>965594.0242980544</v>
      </c>
    </row>
    <row r="156" spans="9:16" x14ac:dyDescent="0.4">
      <c r="I156" s="19"/>
      <c r="J156" s="19"/>
      <c r="K156" s="19"/>
      <c r="L156" s="1" t="s">
        <v>213</v>
      </c>
      <c r="M156" s="23">
        <v>127125</v>
      </c>
      <c r="N156" s="22"/>
      <c r="O156" s="22">
        <v>801712.97187174764</v>
      </c>
      <c r="P156" s="22">
        <v>928837.97187174764</v>
      </c>
    </row>
    <row r="157" spans="9:16" x14ac:dyDescent="0.4">
      <c r="I157" s="19"/>
      <c r="J157" s="19"/>
      <c r="K157" s="19"/>
      <c r="L157" s="1" t="s">
        <v>265</v>
      </c>
      <c r="M157" s="23">
        <v>126000</v>
      </c>
      <c r="N157" s="22"/>
      <c r="O157" s="22">
        <v>793059.38477981719</v>
      </c>
      <c r="P157" s="22">
        <v>919059.38477981719</v>
      </c>
    </row>
    <row r="158" spans="9:16" x14ac:dyDescent="0.4">
      <c r="I158" s="19"/>
      <c r="J158" s="19"/>
      <c r="K158" s="19"/>
      <c r="L158" s="1" t="s">
        <v>309</v>
      </c>
      <c r="M158" s="23">
        <v>130500</v>
      </c>
      <c r="N158" s="22"/>
      <c r="O158" s="22">
        <v>781056.0220393975</v>
      </c>
      <c r="P158" s="22">
        <v>911556.0220393975</v>
      </c>
    </row>
    <row r="159" spans="9:16" x14ac:dyDescent="0.4">
      <c r="I159" s="19"/>
      <c r="J159" s="19"/>
      <c r="K159" s="19"/>
      <c r="L159" s="1" t="s">
        <v>349</v>
      </c>
      <c r="M159" s="23">
        <v>124425</v>
      </c>
      <c r="N159" s="22"/>
      <c r="O159" s="22">
        <v>784964.09362930164</v>
      </c>
      <c r="P159" s="22">
        <v>909389.09362930164</v>
      </c>
    </row>
    <row r="160" spans="9:16" x14ac:dyDescent="0.4">
      <c r="I160" s="19"/>
      <c r="J160" s="19"/>
      <c r="K160" s="19"/>
      <c r="L160" s="1" t="s">
        <v>205</v>
      </c>
      <c r="M160" s="23">
        <v>124425</v>
      </c>
      <c r="N160" s="22"/>
      <c r="O160" s="22">
        <v>746999.96961309086</v>
      </c>
      <c r="P160" s="22">
        <v>871424.96961309086</v>
      </c>
    </row>
    <row r="161" spans="9:16" x14ac:dyDescent="0.4">
      <c r="I161" s="19"/>
      <c r="J161" s="19"/>
      <c r="K161" s="19"/>
      <c r="L161" s="1" t="s">
        <v>351</v>
      </c>
      <c r="M161" s="23">
        <v>117450</v>
      </c>
      <c r="N161" s="22"/>
      <c r="O161" s="22">
        <v>751187.18917370227</v>
      </c>
      <c r="P161" s="22">
        <v>868637.18917370227</v>
      </c>
    </row>
    <row r="162" spans="9:16" x14ac:dyDescent="0.4">
      <c r="I162" s="19"/>
      <c r="J162" s="19"/>
      <c r="K162" s="19"/>
      <c r="L162" s="1" t="s">
        <v>176</v>
      </c>
      <c r="M162" s="23">
        <v>112500</v>
      </c>
      <c r="N162" s="22"/>
      <c r="O162" s="22">
        <v>729413.64745852246</v>
      </c>
      <c r="P162" s="22">
        <v>841913.64745852246</v>
      </c>
    </row>
    <row r="163" spans="9:16" x14ac:dyDescent="0.4">
      <c r="I163" s="19"/>
      <c r="J163" s="19"/>
      <c r="K163" s="19"/>
      <c r="L163" s="1" t="s">
        <v>352</v>
      </c>
      <c r="M163" s="23">
        <v>118800</v>
      </c>
      <c r="N163" s="22"/>
      <c r="O163" s="22">
        <v>722434.9481908367</v>
      </c>
      <c r="P163" s="22">
        <v>841234.9481908367</v>
      </c>
    </row>
    <row r="164" spans="9:16" x14ac:dyDescent="0.4">
      <c r="I164" s="19"/>
      <c r="J164" s="19"/>
      <c r="K164" s="19"/>
      <c r="L164" s="1" t="s">
        <v>278</v>
      </c>
      <c r="M164" s="23">
        <v>108900</v>
      </c>
      <c r="N164" s="22"/>
      <c r="O164" s="22">
        <v>715177.10095244332</v>
      </c>
      <c r="P164" s="22">
        <v>824077.10095244332</v>
      </c>
    </row>
    <row r="165" spans="9:16" x14ac:dyDescent="0.4">
      <c r="I165" s="19"/>
      <c r="J165" s="19"/>
      <c r="K165" s="19"/>
      <c r="L165" s="1" t="s">
        <v>239</v>
      </c>
      <c r="M165" s="23">
        <v>115200</v>
      </c>
      <c r="N165" s="22"/>
      <c r="O165" s="22">
        <v>681679.34446755145</v>
      </c>
      <c r="P165" s="22">
        <v>796879.34446755145</v>
      </c>
    </row>
    <row r="166" spans="9:16" x14ac:dyDescent="0.4">
      <c r="I166" s="19"/>
      <c r="J166" s="19"/>
      <c r="K166" s="19"/>
      <c r="L166" s="1" t="s">
        <v>174</v>
      </c>
      <c r="M166" s="23">
        <v>108225</v>
      </c>
      <c r="N166" s="22"/>
      <c r="O166" s="22">
        <v>657951.76695741969</v>
      </c>
      <c r="P166" s="22">
        <v>766176.76695741969</v>
      </c>
    </row>
    <row r="167" spans="9:16" x14ac:dyDescent="0.4">
      <c r="I167" s="19"/>
      <c r="J167" s="19"/>
      <c r="K167" s="19"/>
      <c r="L167" s="1" t="s">
        <v>283</v>
      </c>
      <c r="M167" s="23">
        <v>96750</v>
      </c>
      <c r="N167" s="22"/>
      <c r="O167" s="22">
        <v>656556.02710388252</v>
      </c>
      <c r="P167" s="22">
        <v>753306.02710388252</v>
      </c>
    </row>
    <row r="168" spans="9:16" x14ac:dyDescent="0.4">
      <c r="I168" s="19"/>
      <c r="J168" s="19"/>
      <c r="K168" s="19"/>
      <c r="L168" s="1" t="s">
        <v>193</v>
      </c>
      <c r="M168" s="23">
        <v>99675</v>
      </c>
      <c r="N168" s="22"/>
      <c r="O168" s="22">
        <v>641482.03668568109</v>
      </c>
      <c r="P168" s="22">
        <v>741157.03668568109</v>
      </c>
    </row>
    <row r="169" spans="9:16" x14ac:dyDescent="0.4">
      <c r="I169" s="19"/>
      <c r="J169" s="19"/>
      <c r="K169" s="19"/>
      <c r="L169" s="1" t="s">
        <v>338</v>
      </c>
      <c r="M169" s="23">
        <v>104400</v>
      </c>
      <c r="N169" s="22"/>
      <c r="O169" s="22">
        <v>633107.59756445803</v>
      </c>
      <c r="P169" s="22">
        <v>737507.59756445803</v>
      </c>
    </row>
    <row r="170" spans="9:16" x14ac:dyDescent="0.4">
      <c r="I170" s="19"/>
      <c r="J170" s="19"/>
      <c r="K170" s="19"/>
      <c r="L170" s="1" t="s">
        <v>189</v>
      </c>
      <c r="M170" s="23">
        <v>99900</v>
      </c>
      <c r="N170" s="22"/>
      <c r="O170" s="22">
        <v>637015.66915436217</v>
      </c>
      <c r="P170" s="22">
        <v>736915.66915436217</v>
      </c>
    </row>
    <row r="171" spans="9:16" x14ac:dyDescent="0.4">
      <c r="I171" s="19"/>
      <c r="J171" s="19"/>
      <c r="K171" s="19"/>
      <c r="L171" s="1" t="s">
        <v>356</v>
      </c>
      <c r="M171" s="23">
        <v>94950</v>
      </c>
      <c r="N171" s="22"/>
      <c r="O171" s="22">
        <v>638411.40900789923</v>
      </c>
      <c r="P171" s="22">
        <v>733361.40900789923</v>
      </c>
    </row>
    <row r="172" spans="9:16" x14ac:dyDescent="0.4">
      <c r="I172" s="19"/>
      <c r="J172" s="19"/>
      <c r="K172" s="19"/>
      <c r="L172" s="1" t="s">
        <v>358</v>
      </c>
      <c r="M172" s="23">
        <v>103275</v>
      </c>
      <c r="N172" s="22"/>
      <c r="O172" s="22">
        <v>624454.01047252771</v>
      </c>
      <c r="P172" s="22">
        <v>727729.01047252771</v>
      </c>
    </row>
    <row r="173" spans="9:16" x14ac:dyDescent="0.4">
      <c r="I173" s="19"/>
      <c r="J173" s="19"/>
      <c r="K173" s="19"/>
      <c r="L173" s="1" t="s">
        <v>360</v>
      </c>
      <c r="M173" s="23">
        <v>98550</v>
      </c>
      <c r="N173" s="22"/>
      <c r="O173" s="22">
        <v>613846.38758564519</v>
      </c>
      <c r="P173" s="22">
        <v>712396.38758564519</v>
      </c>
    </row>
    <row r="174" spans="9:16" x14ac:dyDescent="0.4">
      <c r="I174" s="19"/>
      <c r="J174" s="19"/>
      <c r="K174" s="19"/>
      <c r="L174" s="1" t="s">
        <v>361</v>
      </c>
      <c r="M174" s="23">
        <v>95625</v>
      </c>
      <c r="N174" s="22"/>
      <c r="O174" s="22">
        <v>586210.7384856093</v>
      </c>
      <c r="P174" s="22">
        <v>681835.7384856093</v>
      </c>
    </row>
    <row r="175" spans="9:16" x14ac:dyDescent="0.4">
      <c r="I175" s="19"/>
      <c r="J175" s="19"/>
      <c r="K175" s="19"/>
      <c r="L175" s="1" t="s">
        <v>332</v>
      </c>
      <c r="M175" s="23">
        <v>91800</v>
      </c>
      <c r="N175" s="22"/>
      <c r="O175" s="22">
        <v>566391.23256538156</v>
      </c>
      <c r="P175" s="22">
        <v>658191.23256538156</v>
      </c>
    </row>
    <row r="176" spans="9:16" x14ac:dyDescent="0.4">
      <c r="I176" s="19"/>
      <c r="J176" s="19"/>
      <c r="K176" s="19"/>
      <c r="L176" s="1" t="s">
        <v>209</v>
      </c>
      <c r="M176" s="23">
        <v>86175</v>
      </c>
      <c r="N176" s="22"/>
      <c r="O176" s="22">
        <v>568624.41633104102</v>
      </c>
      <c r="P176" s="22">
        <v>654799.41633104102</v>
      </c>
    </row>
    <row r="177" spans="9:16" x14ac:dyDescent="0.4">
      <c r="I177" s="19"/>
      <c r="J177" s="19"/>
      <c r="K177" s="19"/>
      <c r="L177" s="1" t="s">
        <v>357</v>
      </c>
      <c r="M177" s="23">
        <v>89100</v>
      </c>
      <c r="N177" s="22"/>
      <c r="O177" s="22">
        <v>558575.08938557352</v>
      </c>
      <c r="P177" s="22">
        <v>647675.08938557352</v>
      </c>
    </row>
    <row r="178" spans="9:16" x14ac:dyDescent="0.4">
      <c r="I178" s="19"/>
      <c r="J178" s="19"/>
      <c r="K178" s="19"/>
      <c r="L178" s="1" t="s">
        <v>229</v>
      </c>
      <c r="M178" s="23">
        <v>86625</v>
      </c>
      <c r="N178" s="22"/>
      <c r="O178" s="22">
        <v>550479.79823505797</v>
      </c>
      <c r="P178" s="22">
        <v>637104.79823505797</v>
      </c>
    </row>
    <row r="179" spans="9:16" x14ac:dyDescent="0.4">
      <c r="I179" s="19"/>
      <c r="J179" s="19"/>
      <c r="K179" s="19"/>
      <c r="L179" s="1" t="s">
        <v>364</v>
      </c>
      <c r="M179" s="23">
        <v>82800</v>
      </c>
      <c r="N179" s="22"/>
      <c r="O179" s="22">
        <v>520610.96536936256</v>
      </c>
      <c r="P179" s="22">
        <v>603410.96536936262</v>
      </c>
    </row>
    <row r="180" spans="9:16" x14ac:dyDescent="0.4">
      <c r="I180" s="19"/>
      <c r="J180" s="19"/>
      <c r="K180" s="19"/>
      <c r="L180" s="1" t="s">
        <v>350</v>
      </c>
      <c r="M180" s="23">
        <v>80775</v>
      </c>
      <c r="N180" s="22"/>
      <c r="O180" s="22">
        <v>502466.34727337945</v>
      </c>
      <c r="P180" s="22">
        <v>583241.34727337945</v>
      </c>
    </row>
    <row r="181" spans="9:16" x14ac:dyDescent="0.4">
      <c r="I181" s="19"/>
      <c r="J181" s="19"/>
      <c r="K181" s="19"/>
      <c r="L181" s="1" t="s">
        <v>366</v>
      </c>
      <c r="M181" s="23">
        <v>81225</v>
      </c>
      <c r="N181" s="22"/>
      <c r="O181" s="22">
        <v>501349.75539054972</v>
      </c>
      <c r="P181" s="22">
        <v>582574.75539054978</v>
      </c>
    </row>
    <row r="182" spans="9:16" x14ac:dyDescent="0.4">
      <c r="I182" s="19"/>
      <c r="J182" s="19"/>
      <c r="K182" s="19"/>
      <c r="L182" s="1" t="s">
        <v>343</v>
      </c>
      <c r="M182" s="23">
        <v>80550</v>
      </c>
      <c r="N182" s="22"/>
      <c r="O182" s="22">
        <v>492417.02032791183</v>
      </c>
      <c r="P182" s="22">
        <v>572967.02032791183</v>
      </c>
    </row>
    <row r="183" spans="9:16" x14ac:dyDescent="0.4">
      <c r="I183" s="19"/>
      <c r="J183" s="19"/>
      <c r="K183" s="19"/>
      <c r="L183" s="1" t="s">
        <v>237</v>
      </c>
      <c r="M183" s="23">
        <v>77850</v>
      </c>
      <c r="N183" s="22"/>
      <c r="O183" s="22">
        <v>486834.06091376313</v>
      </c>
      <c r="P183" s="22">
        <v>564684.06091376313</v>
      </c>
    </row>
    <row r="184" spans="9:16" x14ac:dyDescent="0.4">
      <c r="I184" s="19"/>
      <c r="J184" s="19"/>
      <c r="K184" s="19"/>
      <c r="L184" s="1" t="s">
        <v>369</v>
      </c>
      <c r="M184" s="23">
        <v>73125</v>
      </c>
      <c r="N184" s="22"/>
      <c r="O184" s="22">
        <v>473993.25426122133</v>
      </c>
      <c r="P184" s="22">
        <v>547118.25426122127</v>
      </c>
    </row>
    <row r="185" spans="9:16" x14ac:dyDescent="0.4">
      <c r="I185" s="19"/>
      <c r="J185" s="19"/>
      <c r="K185" s="19"/>
      <c r="L185" s="1" t="s">
        <v>371</v>
      </c>
      <c r="M185" s="23">
        <v>76500</v>
      </c>
      <c r="N185" s="22"/>
      <c r="O185" s="22">
        <v>467572.85093495029</v>
      </c>
      <c r="P185" s="22">
        <v>544072.85093495029</v>
      </c>
    </row>
    <row r="186" spans="9:16" x14ac:dyDescent="0.4">
      <c r="I186" s="19"/>
      <c r="J186" s="19"/>
      <c r="K186" s="19"/>
      <c r="L186" s="1" t="s">
        <v>225</v>
      </c>
      <c r="M186" s="23">
        <v>75600</v>
      </c>
      <c r="N186" s="22"/>
      <c r="O186" s="22">
        <v>463943.92731575365</v>
      </c>
      <c r="P186" s="22">
        <v>539543.92731575365</v>
      </c>
    </row>
    <row r="187" spans="9:16" x14ac:dyDescent="0.4">
      <c r="I187" s="19"/>
      <c r="J187" s="19"/>
      <c r="K187" s="19"/>
      <c r="L187" s="1" t="s">
        <v>372</v>
      </c>
      <c r="M187" s="23">
        <v>74700</v>
      </c>
      <c r="N187" s="22"/>
      <c r="O187" s="22">
        <v>461710.74355009425</v>
      </c>
      <c r="P187" s="22">
        <v>536410.74355009431</v>
      </c>
    </row>
    <row r="188" spans="9:16" x14ac:dyDescent="0.4">
      <c r="I188" s="19"/>
      <c r="J188" s="19"/>
      <c r="K188" s="19"/>
      <c r="L188" s="1" t="s">
        <v>313</v>
      </c>
      <c r="M188" s="23">
        <v>74250</v>
      </c>
      <c r="N188" s="22"/>
      <c r="O188" s="22">
        <v>456406.93210665294</v>
      </c>
      <c r="P188" s="22">
        <v>530656.932106653</v>
      </c>
    </row>
    <row r="189" spans="9:16" x14ac:dyDescent="0.4">
      <c r="I189" s="19"/>
      <c r="J189" s="19"/>
      <c r="K189" s="19"/>
      <c r="L189" s="1" t="s">
        <v>362</v>
      </c>
      <c r="M189" s="23">
        <v>72225</v>
      </c>
      <c r="N189" s="22"/>
      <c r="O189" s="22">
        <v>455290.34022382321</v>
      </c>
      <c r="P189" s="22">
        <v>527515.34022382321</v>
      </c>
    </row>
    <row r="190" spans="9:16" x14ac:dyDescent="0.4">
      <c r="I190" s="19"/>
      <c r="J190" s="19"/>
      <c r="K190" s="19"/>
      <c r="L190" s="1" t="s">
        <v>373</v>
      </c>
      <c r="M190" s="23">
        <v>72900</v>
      </c>
      <c r="N190" s="22"/>
      <c r="O190" s="22">
        <v>446915.90110260027</v>
      </c>
      <c r="P190" s="22">
        <v>519815.90110260027</v>
      </c>
    </row>
    <row r="191" spans="9:16" x14ac:dyDescent="0.4">
      <c r="I191" s="19"/>
      <c r="J191" s="19"/>
      <c r="K191" s="19"/>
      <c r="L191" s="1" t="s">
        <v>374</v>
      </c>
      <c r="M191" s="23">
        <v>71325</v>
      </c>
      <c r="N191" s="22"/>
      <c r="O191" s="22">
        <v>447474.19704401511</v>
      </c>
      <c r="P191" s="22">
        <v>518799.19704401511</v>
      </c>
    </row>
    <row r="192" spans="9:16" x14ac:dyDescent="0.4">
      <c r="I192" s="19"/>
      <c r="J192" s="19"/>
      <c r="K192" s="19"/>
      <c r="L192" s="1" t="s">
        <v>375</v>
      </c>
      <c r="M192" s="23">
        <v>72180</v>
      </c>
      <c r="N192" s="22"/>
      <c r="O192" s="22">
        <v>428212.98706520227</v>
      </c>
      <c r="P192" s="22">
        <v>500392.98706520227</v>
      </c>
    </row>
    <row r="193" spans="9:16" x14ac:dyDescent="0.4">
      <c r="I193" s="19"/>
      <c r="J193" s="19"/>
      <c r="K193" s="19"/>
      <c r="L193" s="1" t="s">
        <v>316</v>
      </c>
      <c r="M193" s="23">
        <v>68850</v>
      </c>
      <c r="N193" s="22"/>
      <c r="O193" s="22">
        <v>417884.5121490272</v>
      </c>
      <c r="P193" s="22">
        <v>486734.5121490272</v>
      </c>
    </row>
    <row r="194" spans="9:16" x14ac:dyDescent="0.4">
      <c r="I194" s="19"/>
      <c r="J194" s="19"/>
      <c r="K194" s="19"/>
      <c r="L194" s="1" t="s">
        <v>334</v>
      </c>
      <c r="M194" s="23">
        <v>65475</v>
      </c>
      <c r="N194" s="22"/>
      <c r="O194" s="22">
        <v>417605.36417831975</v>
      </c>
      <c r="P194" s="22">
        <v>483080.36417831975</v>
      </c>
    </row>
    <row r="195" spans="9:16" x14ac:dyDescent="0.4">
      <c r="I195" s="19"/>
      <c r="J195" s="19"/>
      <c r="K195" s="19"/>
      <c r="L195" s="1" t="s">
        <v>236</v>
      </c>
      <c r="M195" s="23">
        <v>63450</v>
      </c>
      <c r="N195" s="22"/>
      <c r="O195" s="22">
        <v>396669.26637526229</v>
      </c>
      <c r="P195" s="22">
        <v>460119.26637526229</v>
      </c>
    </row>
    <row r="196" spans="9:16" x14ac:dyDescent="0.4">
      <c r="I196" s="19"/>
      <c r="J196" s="19"/>
      <c r="K196" s="19"/>
      <c r="L196" s="1" t="s">
        <v>379</v>
      </c>
      <c r="M196" s="23">
        <v>60300</v>
      </c>
      <c r="N196" s="22"/>
      <c r="O196" s="22">
        <v>398623.30217021436</v>
      </c>
      <c r="P196" s="22">
        <v>458923.30217021436</v>
      </c>
    </row>
    <row r="197" spans="9:16" x14ac:dyDescent="0.4">
      <c r="I197" s="19"/>
      <c r="J197" s="19"/>
      <c r="K197" s="19"/>
      <c r="L197" s="1" t="s">
        <v>380</v>
      </c>
      <c r="M197" s="23">
        <v>63000</v>
      </c>
      <c r="N197" s="22"/>
      <c r="O197" s="22">
        <v>389411.41913686908</v>
      </c>
      <c r="P197" s="22">
        <v>452411.41913686908</v>
      </c>
    </row>
    <row r="198" spans="9:16" x14ac:dyDescent="0.4">
      <c r="I198" s="19"/>
      <c r="J198" s="19"/>
      <c r="K198" s="19"/>
      <c r="L198" s="1" t="s">
        <v>381</v>
      </c>
      <c r="M198" s="23">
        <v>60750</v>
      </c>
      <c r="N198" s="22"/>
      <c r="O198" s="22">
        <v>388294.82725403935</v>
      </c>
      <c r="P198" s="22">
        <v>449044.82725403935</v>
      </c>
    </row>
    <row r="199" spans="9:16" x14ac:dyDescent="0.4">
      <c r="I199" s="19"/>
      <c r="J199" s="19"/>
      <c r="K199" s="19"/>
      <c r="L199" s="1" t="s">
        <v>382</v>
      </c>
      <c r="M199" s="23">
        <v>58725</v>
      </c>
      <c r="N199" s="22"/>
      <c r="O199" s="22">
        <v>365125.54568532237</v>
      </c>
      <c r="P199" s="22">
        <v>423850.54568532237</v>
      </c>
    </row>
    <row r="200" spans="9:16" x14ac:dyDescent="0.4">
      <c r="I200" s="19"/>
      <c r="J200" s="19"/>
      <c r="K200" s="19"/>
      <c r="L200" s="1" t="s">
        <v>149</v>
      </c>
      <c r="M200" s="23">
        <v>57600</v>
      </c>
      <c r="N200" s="22"/>
      <c r="O200" s="22">
        <v>359821.73424188117</v>
      </c>
      <c r="P200" s="22">
        <v>417421.73424188117</v>
      </c>
    </row>
    <row r="201" spans="9:16" x14ac:dyDescent="0.4">
      <c r="I201" s="19"/>
      <c r="J201" s="19"/>
      <c r="K201" s="19"/>
      <c r="L201" s="1" t="s">
        <v>260</v>
      </c>
      <c r="M201" s="23">
        <v>56475</v>
      </c>
      <c r="N201" s="22"/>
      <c r="O201" s="22">
        <v>357309.40250551427</v>
      </c>
      <c r="P201" s="22">
        <v>413784.40250551427</v>
      </c>
    </row>
    <row r="202" spans="9:16" x14ac:dyDescent="0.4">
      <c r="I202" s="19"/>
      <c r="J202" s="19"/>
      <c r="K202" s="19"/>
      <c r="L202" s="1" t="s">
        <v>384</v>
      </c>
      <c r="M202" s="23">
        <v>55350</v>
      </c>
      <c r="N202" s="22"/>
      <c r="O202" s="22">
        <v>343631.15194085002</v>
      </c>
      <c r="P202" s="22">
        <v>398981.15194085002</v>
      </c>
    </row>
    <row r="203" spans="9:16" x14ac:dyDescent="0.4">
      <c r="I203" s="19"/>
      <c r="J203" s="19"/>
      <c r="K203" s="19"/>
      <c r="L203" s="1" t="s">
        <v>385</v>
      </c>
      <c r="M203" s="23">
        <v>53325</v>
      </c>
      <c r="N203" s="22"/>
      <c r="O203" s="22">
        <v>338606.48846811627</v>
      </c>
      <c r="P203" s="22">
        <v>391931.48846811627</v>
      </c>
    </row>
    <row r="204" spans="9:16" x14ac:dyDescent="0.4">
      <c r="I204" s="19"/>
      <c r="J204" s="19"/>
      <c r="K204" s="19"/>
      <c r="L204" s="1" t="s">
        <v>353</v>
      </c>
      <c r="M204" s="23">
        <v>50625</v>
      </c>
      <c r="N204" s="22"/>
      <c r="O204" s="22">
        <v>334698.41687821219</v>
      </c>
      <c r="P204" s="22">
        <v>385323.41687821219</v>
      </c>
    </row>
    <row r="205" spans="9:16" x14ac:dyDescent="0.4">
      <c r="I205" s="19"/>
      <c r="J205" s="19"/>
      <c r="K205" s="19"/>
      <c r="L205" s="1" t="s">
        <v>328</v>
      </c>
      <c r="M205" s="23">
        <v>53775</v>
      </c>
      <c r="N205" s="22"/>
      <c r="O205" s="22">
        <v>318228.68660647364</v>
      </c>
      <c r="P205" s="22">
        <v>372003.68660647364</v>
      </c>
    </row>
    <row r="206" spans="9:16" x14ac:dyDescent="0.4">
      <c r="I206" s="19"/>
      <c r="J206" s="19"/>
      <c r="K206" s="19"/>
      <c r="L206" s="1" t="s">
        <v>386</v>
      </c>
      <c r="M206" s="23">
        <v>46800</v>
      </c>
      <c r="N206" s="22"/>
      <c r="O206" s="22">
        <v>320741.01834284054</v>
      </c>
      <c r="P206" s="22">
        <v>367541.01834284054</v>
      </c>
    </row>
    <row r="207" spans="9:16" x14ac:dyDescent="0.4">
      <c r="I207" s="19"/>
      <c r="J207" s="19"/>
      <c r="K207" s="19"/>
      <c r="L207" s="1" t="s">
        <v>387</v>
      </c>
      <c r="M207" s="23">
        <v>50850</v>
      </c>
      <c r="N207" s="22"/>
      <c r="O207" s="22">
        <v>313762.31907515466</v>
      </c>
      <c r="P207" s="22">
        <v>364612.31907515466</v>
      </c>
    </row>
    <row r="208" spans="9:16" x14ac:dyDescent="0.4">
      <c r="I208" s="19"/>
      <c r="J208" s="19"/>
      <c r="K208" s="19"/>
      <c r="L208" s="1" t="s">
        <v>389</v>
      </c>
      <c r="M208" s="23">
        <v>49950</v>
      </c>
      <c r="N208" s="22"/>
      <c r="O208" s="22">
        <v>312924.87516303244</v>
      </c>
      <c r="P208" s="22">
        <v>362874.87516303244</v>
      </c>
    </row>
    <row r="209" spans="9:16" x14ac:dyDescent="0.4">
      <c r="I209" s="19"/>
      <c r="J209" s="19"/>
      <c r="K209" s="19"/>
      <c r="L209" s="1" t="s">
        <v>228</v>
      </c>
      <c r="M209" s="23">
        <v>49500</v>
      </c>
      <c r="N209" s="22"/>
      <c r="O209" s="22">
        <v>301479.80836402765</v>
      </c>
      <c r="P209" s="22">
        <v>350979.80836402765</v>
      </c>
    </row>
    <row r="210" spans="9:16" x14ac:dyDescent="0.4">
      <c r="I210" s="19"/>
      <c r="J210" s="19"/>
      <c r="K210" s="19"/>
      <c r="L210" s="1" t="s">
        <v>376</v>
      </c>
      <c r="M210" s="23">
        <v>48600</v>
      </c>
      <c r="N210" s="22"/>
      <c r="O210" s="22">
        <v>300084.06851049047</v>
      </c>
      <c r="P210" s="22">
        <v>348684.06851049047</v>
      </c>
    </row>
    <row r="211" spans="9:16" x14ac:dyDescent="0.4">
      <c r="I211" s="19"/>
      <c r="J211" s="19"/>
      <c r="K211" s="19"/>
      <c r="L211" s="1" t="s">
        <v>390</v>
      </c>
      <c r="M211" s="23">
        <v>49500</v>
      </c>
      <c r="N211" s="22"/>
      <c r="O211" s="22">
        <v>297571.73677412356</v>
      </c>
      <c r="P211" s="22">
        <v>347071.73677412356</v>
      </c>
    </row>
    <row r="212" spans="9:16" x14ac:dyDescent="0.4">
      <c r="I212" s="19"/>
      <c r="J212" s="19"/>
      <c r="K212" s="19"/>
      <c r="L212" s="1" t="s">
        <v>286</v>
      </c>
      <c r="M212" s="23">
        <v>47475</v>
      </c>
      <c r="N212" s="22"/>
      <c r="O212" s="22">
        <v>292547.07330138976</v>
      </c>
      <c r="P212" s="22">
        <v>340022.07330138976</v>
      </c>
    </row>
    <row r="213" spans="9:16" x14ac:dyDescent="0.4">
      <c r="I213" s="19"/>
      <c r="J213" s="19"/>
      <c r="K213" s="19"/>
      <c r="L213" s="1" t="s">
        <v>363</v>
      </c>
      <c r="M213" s="23">
        <v>46350</v>
      </c>
      <c r="N213" s="22"/>
      <c r="O213" s="22">
        <v>281102.00650238502</v>
      </c>
      <c r="P213" s="22">
        <v>327452.00650238502</v>
      </c>
    </row>
    <row r="214" spans="9:16" x14ac:dyDescent="0.4">
      <c r="I214" s="19"/>
      <c r="J214" s="19"/>
      <c r="K214" s="19"/>
      <c r="L214" s="1" t="s">
        <v>252</v>
      </c>
      <c r="M214" s="23">
        <v>46350</v>
      </c>
      <c r="N214" s="22"/>
      <c r="O214" s="22">
        <v>279706.2666488479</v>
      </c>
      <c r="P214" s="22">
        <v>326056.2666488479</v>
      </c>
    </row>
    <row r="215" spans="9:16" x14ac:dyDescent="0.4">
      <c r="I215" s="19"/>
      <c r="J215" s="19"/>
      <c r="K215" s="19"/>
      <c r="L215" s="1" t="s">
        <v>302</v>
      </c>
      <c r="M215" s="23">
        <v>43425</v>
      </c>
      <c r="N215" s="22"/>
      <c r="O215" s="22">
        <v>276635.6389710661</v>
      </c>
      <c r="P215" s="22">
        <v>320060.6389710661</v>
      </c>
    </row>
    <row r="216" spans="9:16" x14ac:dyDescent="0.4">
      <c r="I216" s="19"/>
      <c r="J216" s="19"/>
      <c r="K216" s="19"/>
      <c r="L216" s="1" t="s">
        <v>392</v>
      </c>
      <c r="M216" s="23">
        <v>44100</v>
      </c>
      <c r="N216" s="22"/>
      <c r="O216" s="22">
        <v>268819.495791258</v>
      </c>
      <c r="P216" s="22">
        <v>312919.495791258</v>
      </c>
    </row>
    <row r="217" spans="9:16" x14ac:dyDescent="0.4">
      <c r="I217" s="19"/>
      <c r="J217" s="19"/>
      <c r="K217" s="19"/>
      <c r="L217" s="1" t="s">
        <v>322</v>
      </c>
      <c r="M217" s="23">
        <v>43200</v>
      </c>
      <c r="N217" s="22"/>
      <c r="O217" s="22">
        <v>264911.42420135392</v>
      </c>
      <c r="P217" s="22">
        <v>308111.42420135392</v>
      </c>
    </row>
    <row r="218" spans="9:16" x14ac:dyDescent="0.4">
      <c r="I218" s="19"/>
      <c r="J218" s="19"/>
      <c r="K218" s="19"/>
      <c r="L218" s="1" t="s">
        <v>394</v>
      </c>
      <c r="M218" s="23">
        <v>40500</v>
      </c>
      <c r="N218" s="22"/>
      <c r="O218" s="22">
        <v>267423.75593772082</v>
      </c>
      <c r="P218" s="22">
        <v>307923.75593772082</v>
      </c>
    </row>
    <row r="219" spans="9:16" x14ac:dyDescent="0.4">
      <c r="I219" s="19"/>
      <c r="J219" s="19"/>
      <c r="K219" s="19"/>
      <c r="L219" s="1" t="s">
        <v>370</v>
      </c>
      <c r="M219" s="23">
        <v>40950</v>
      </c>
      <c r="N219" s="22"/>
      <c r="O219" s="22">
        <v>249558.2858124451</v>
      </c>
      <c r="P219" s="22">
        <v>290508.2858124451</v>
      </c>
    </row>
    <row r="220" spans="9:16" x14ac:dyDescent="0.4">
      <c r="I220" s="19"/>
      <c r="J220" s="19"/>
      <c r="K220" s="19"/>
      <c r="L220" s="1" t="s">
        <v>396</v>
      </c>
      <c r="M220" s="23">
        <v>45225</v>
      </c>
      <c r="N220" s="22"/>
      <c r="O220" s="22">
        <v>235880.03524778091</v>
      </c>
      <c r="P220" s="22">
        <v>281105.03524778091</v>
      </c>
    </row>
    <row r="221" spans="9:16" x14ac:dyDescent="0.4">
      <c r="I221" s="19"/>
      <c r="J221" s="19"/>
      <c r="K221" s="19"/>
      <c r="L221" s="1" t="s">
        <v>355</v>
      </c>
      <c r="M221" s="23">
        <v>44550</v>
      </c>
      <c r="N221" s="22"/>
      <c r="O221" s="22">
        <v>236438.33118919577</v>
      </c>
      <c r="P221" s="22">
        <v>280988.33118919574</v>
      </c>
    </row>
    <row r="222" spans="9:16" x14ac:dyDescent="0.4">
      <c r="I222" s="19"/>
      <c r="J222" s="19"/>
      <c r="K222" s="19"/>
      <c r="L222" s="1" t="s">
        <v>398</v>
      </c>
      <c r="M222" s="23">
        <v>40050</v>
      </c>
      <c r="N222" s="22"/>
      <c r="O222" s="22">
        <v>240346.40277909982</v>
      </c>
      <c r="P222" s="22">
        <v>280396.40277909982</v>
      </c>
    </row>
    <row r="223" spans="9:16" x14ac:dyDescent="0.4">
      <c r="I223" s="19"/>
      <c r="J223" s="19"/>
      <c r="K223" s="19"/>
      <c r="L223" s="1" t="s">
        <v>397</v>
      </c>
      <c r="M223" s="23">
        <v>36900</v>
      </c>
      <c r="N223" s="22"/>
      <c r="O223" s="22">
        <v>229459.63192150995</v>
      </c>
      <c r="P223" s="22">
        <v>266359.63192150998</v>
      </c>
    </row>
    <row r="224" spans="9:16" x14ac:dyDescent="0.4">
      <c r="I224" s="19"/>
      <c r="J224" s="19"/>
      <c r="K224" s="19"/>
      <c r="L224" s="1" t="s">
        <v>354</v>
      </c>
      <c r="M224" s="23">
        <v>34650</v>
      </c>
      <c r="N224" s="22"/>
      <c r="O224" s="22">
        <v>228901.33598009509</v>
      </c>
      <c r="P224" s="22">
        <v>263551.33598009509</v>
      </c>
    </row>
    <row r="225" spans="9:16" x14ac:dyDescent="0.4">
      <c r="I225" s="19"/>
      <c r="J225" s="19"/>
      <c r="K225" s="19"/>
      <c r="L225" s="1" t="s">
        <v>399</v>
      </c>
      <c r="M225" s="23">
        <v>34650</v>
      </c>
      <c r="N225" s="22"/>
      <c r="O225" s="22">
        <v>223039.22859523896</v>
      </c>
      <c r="P225" s="22">
        <v>257689.22859523896</v>
      </c>
    </row>
    <row r="226" spans="9:16" x14ac:dyDescent="0.4">
      <c r="I226" s="19"/>
      <c r="J226" s="19"/>
      <c r="K226" s="19"/>
      <c r="L226" s="1" t="s">
        <v>400</v>
      </c>
      <c r="M226" s="23">
        <v>32400</v>
      </c>
      <c r="N226" s="22"/>
      <c r="O226" s="22">
        <v>215223.08541543086</v>
      </c>
      <c r="P226" s="22">
        <v>247623.08541543086</v>
      </c>
    </row>
    <row r="227" spans="9:16" x14ac:dyDescent="0.4">
      <c r="I227" s="19"/>
      <c r="J227" s="19"/>
      <c r="K227" s="19"/>
      <c r="L227" s="1" t="s">
        <v>163</v>
      </c>
      <c r="M227" s="23">
        <v>33750</v>
      </c>
      <c r="N227" s="22"/>
      <c r="O227" s="22">
        <v>207127.79426491528</v>
      </c>
      <c r="P227" s="22">
        <v>240877.79426491528</v>
      </c>
    </row>
    <row r="228" spans="9:16" x14ac:dyDescent="0.4">
      <c r="I228" s="19"/>
      <c r="J228" s="19"/>
      <c r="K228" s="19"/>
      <c r="L228" s="1" t="s">
        <v>221</v>
      </c>
      <c r="M228" s="23">
        <v>33525</v>
      </c>
      <c r="N228" s="22"/>
      <c r="O228" s="22">
        <v>206011.20238208555</v>
      </c>
      <c r="P228" s="22">
        <v>239536.20238208555</v>
      </c>
    </row>
    <row r="229" spans="9:16" x14ac:dyDescent="0.4">
      <c r="I229" s="19"/>
      <c r="J229" s="19"/>
      <c r="K229" s="19"/>
      <c r="L229" s="1" t="s">
        <v>187</v>
      </c>
      <c r="M229" s="23">
        <v>30000</v>
      </c>
      <c r="N229" s="22"/>
      <c r="O229" s="22">
        <v>205173.75846996327</v>
      </c>
      <c r="P229" s="22">
        <v>235173.75846996327</v>
      </c>
    </row>
    <row r="230" spans="9:16" x14ac:dyDescent="0.4">
      <c r="I230" s="19"/>
      <c r="J230" s="19"/>
      <c r="K230" s="19"/>
      <c r="L230" s="1" t="s">
        <v>377</v>
      </c>
      <c r="M230" s="23">
        <v>30000</v>
      </c>
      <c r="N230" s="22"/>
      <c r="O230" s="22">
        <v>199311.65108510718</v>
      </c>
      <c r="P230" s="22">
        <v>229311.65108510718</v>
      </c>
    </row>
    <row r="231" spans="9:16" x14ac:dyDescent="0.4">
      <c r="I231" s="19"/>
      <c r="J231" s="19"/>
      <c r="K231" s="19"/>
      <c r="L231" s="1" t="s">
        <v>368</v>
      </c>
      <c r="M231" s="23">
        <v>31275</v>
      </c>
      <c r="N231" s="22"/>
      <c r="O231" s="22">
        <v>193170.39572954364</v>
      </c>
      <c r="P231" s="22">
        <v>224445.39572954364</v>
      </c>
    </row>
    <row r="232" spans="9:16" x14ac:dyDescent="0.4">
      <c r="I232" s="19"/>
      <c r="J232" s="19"/>
      <c r="K232" s="19"/>
      <c r="L232" s="1" t="s">
        <v>378</v>
      </c>
      <c r="M232" s="23">
        <v>30000</v>
      </c>
      <c r="N232" s="22"/>
      <c r="O232" s="22">
        <v>188424.88022751728</v>
      </c>
      <c r="P232" s="22">
        <v>218424.88022751728</v>
      </c>
    </row>
    <row r="233" spans="9:16" x14ac:dyDescent="0.4">
      <c r="I233" s="19"/>
      <c r="J233" s="19"/>
      <c r="K233" s="19"/>
      <c r="L233" s="1" t="s">
        <v>402</v>
      </c>
      <c r="M233" s="23">
        <v>30000</v>
      </c>
      <c r="N233" s="22"/>
      <c r="O233" s="22">
        <v>187029.1403739801</v>
      </c>
      <c r="P233" s="22">
        <v>217029.1403739801</v>
      </c>
    </row>
    <row r="234" spans="9:16" x14ac:dyDescent="0.4">
      <c r="I234" s="19"/>
      <c r="J234" s="19"/>
      <c r="K234" s="19"/>
      <c r="L234" s="1" t="s">
        <v>293</v>
      </c>
      <c r="M234" s="23">
        <v>30375</v>
      </c>
      <c r="N234" s="22"/>
      <c r="O234" s="22">
        <v>178654.70125275714</v>
      </c>
      <c r="P234" s="22">
        <v>209029.70125275714</v>
      </c>
    </row>
    <row r="235" spans="9:16" x14ac:dyDescent="0.4">
      <c r="I235" s="19"/>
      <c r="J235" s="19"/>
      <c r="K235" s="19"/>
      <c r="L235" s="1" t="s">
        <v>266</v>
      </c>
      <c r="M235" s="23">
        <v>30000</v>
      </c>
      <c r="N235" s="22"/>
      <c r="O235" s="22">
        <v>174746.62966285308</v>
      </c>
      <c r="P235" s="22">
        <v>204746.62966285308</v>
      </c>
    </row>
    <row r="236" spans="9:16" x14ac:dyDescent="0.4">
      <c r="I236" s="19"/>
      <c r="J236" s="19"/>
      <c r="K236" s="19"/>
      <c r="L236" s="1" t="s">
        <v>388</v>
      </c>
      <c r="M236" s="23">
        <v>30000</v>
      </c>
      <c r="N236" s="22"/>
      <c r="O236" s="22">
        <v>170280.26213153414</v>
      </c>
      <c r="P236" s="22">
        <v>200280.26213153414</v>
      </c>
    </row>
    <row r="237" spans="9:16" x14ac:dyDescent="0.4">
      <c r="I237" s="19"/>
      <c r="J237" s="19"/>
      <c r="K237" s="19"/>
      <c r="L237" s="1" t="s">
        <v>279</v>
      </c>
      <c r="M237" s="23">
        <v>30000</v>
      </c>
      <c r="N237" s="22"/>
      <c r="O237" s="22">
        <v>170001.11416082672</v>
      </c>
      <c r="P237" s="22">
        <v>200001.11416082672</v>
      </c>
    </row>
    <row r="238" spans="9:16" x14ac:dyDescent="0.4">
      <c r="I238" s="19"/>
      <c r="J238" s="19"/>
      <c r="K238" s="19"/>
      <c r="L238" s="1" t="s">
        <v>139</v>
      </c>
      <c r="M238" s="23">
        <v>30000</v>
      </c>
      <c r="N238" s="22"/>
      <c r="O238" s="22">
        <v>168605.37430728954</v>
      </c>
      <c r="P238" s="22">
        <v>198605.37430728954</v>
      </c>
    </row>
    <row r="239" spans="9:16" x14ac:dyDescent="0.4">
      <c r="I239" s="19"/>
      <c r="J239" s="19"/>
      <c r="K239" s="19"/>
      <c r="L239" s="1" t="s">
        <v>181</v>
      </c>
      <c r="M239" s="23">
        <v>30000</v>
      </c>
      <c r="N239" s="22"/>
      <c r="O239" s="22">
        <v>165255.59865880033</v>
      </c>
      <c r="P239" s="22">
        <v>195255.59865880033</v>
      </c>
    </row>
    <row r="240" spans="9:16" x14ac:dyDescent="0.4">
      <c r="I240" s="19"/>
      <c r="J240" s="19"/>
      <c r="K240" s="19"/>
      <c r="L240" s="1" t="s">
        <v>195</v>
      </c>
      <c r="M240" s="23">
        <v>30000</v>
      </c>
      <c r="N240" s="22"/>
      <c r="O240" s="22">
        <v>159672.63924465168</v>
      </c>
      <c r="P240" s="22">
        <v>189672.63924465168</v>
      </c>
    </row>
    <row r="241" spans="9:16" x14ac:dyDescent="0.4">
      <c r="I241" s="19"/>
      <c r="J241" s="19"/>
      <c r="K241" s="19"/>
      <c r="L241" s="1" t="s">
        <v>227</v>
      </c>
      <c r="M241" s="23">
        <v>30000</v>
      </c>
      <c r="N241" s="22"/>
      <c r="O241" s="22">
        <v>157439.45547899223</v>
      </c>
      <c r="P241" s="22">
        <v>187439.45547899223</v>
      </c>
    </row>
    <row r="242" spans="9:16" x14ac:dyDescent="0.4">
      <c r="I242" s="19"/>
      <c r="J242" s="19"/>
      <c r="K242" s="19"/>
      <c r="L242" s="1" t="s">
        <v>333</v>
      </c>
      <c r="M242" s="23">
        <v>30000</v>
      </c>
      <c r="N242" s="22"/>
      <c r="O242" s="22">
        <v>157160.30750828478</v>
      </c>
      <c r="P242" s="22">
        <v>187160.30750828478</v>
      </c>
    </row>
    <row r="243" spans="9:16" x14ac:dyDescent="0.4">
      <c r="I243" s="19"/>
      <c r="J243" s="19"/>
      <c r="K243" s="19"/>
      <c r="L243" s="1" t="s">
        <v>403</v>
      </c>
      <c r="M243" s="23">
        <v>30000</v>
      </c>
      <c r="N243" s="22"/>
      <c r="O243" s="22">
        <v>156043.71562545505</v>
      </c>
      <c r="P243" s="22">
        <v>186043.71562545505</v>
      </c>
    </row>
    <row r="244" spans="9:16" x14ac:dyDescent="0.4">
      <c r="I244" s="19"/>
      <c r="J244" s="19"/>
      <c r="K244" s="19"/>
      <c r="L244" s="1" t="s">
        <v>408</v>
      </c>
      <c r="M244" s="23">
        <v>30000</v>
      </c>
      <c r="N244" s="22"/>
      <c r="O244" s="22">
        <v>156043.71562545505</v>
      </c>
      <c r="P244" s="22">
        <v>186043.71562545505</v>
      </c>
    </row>
    <row r="245" spans="9:16" x14ac:dyDescent="0.4">
      <c r="I245" s="19"/>
      <c r="J245" s="19"/>
      <c r="K245" s="19"/>
      <c r="L245" s="1" t="s">
        <v>395</v>
      </c>
      <c r="M245" s="23">
        <v>30000</v>
      </c>
      <c r="N245" s="22"/>
      <c r="O245" s="22">
        <v>155764.56765474763</v>
      </c>
      <c r="P245" s="22">
        <v>185764.56765474763</v>
      </c>
    </row>
    <row r="246" spans="9:16" x14ac:dyDescent="0.4">
      <c r="I246" s="19"/>
      <c r="J246" s="19"/>
      <c r="K246" s="19"/>
      <c r="L246" s="1" t="s">
        <v>281</v>
      </c>
      <c r="M246" s="23">
        <v>32625</v>
      </c>
      <c r="N246" s="22"/>
      <c r="O246" s="22">
        <v>144040.35288503542</v>
      </c>
      <c r="P246" s="22">
        <v>176665.35288503542</v>
      </c>
    </row>
    <row r="247" spans="9:16" x14ac:dyDescent="0.4">
      <c r="I247" s="19"/>
      <c r="J247" s="19"/>
      <c r="K247" s="19"/>
      <c r="L247" s="1" t="s">
        <v>410</v>
      </c>
      <c r="M247" s="23">
        <v>30000</v>
      </c>
      <c r="N247" s="22"/>
      <c r="O247" s="22">
        <v>143482.05694362056</v>
      </c>
      <c r="P247" s="22">
        <v>173482.05694362056</v>
      </c>
    </row>
    <row r="248" spans="9:16" x14ac:dyDescent="0.4">
      <c r="I248" s="19"/>
      <c r="J248" s="19"/>
      <c r="K248" s="19"/>
      <c r="L248" s="1" t="s">
        <v>346</v>
      </c>
      <c r="M248" s="23">
        <v>30000</v>
      </c>
      <c r="N248" s="22"/>
      <c r="O248" s="22">
        <v>141807.16911937596</v>
      </c>
      <c r="P248" s="22">
        <v>171807.16911937596</v>
      </c>
    </row>
    <row r="249" spans="9:16" x14ac:dyDescent="0.4">
      <c r="I249" s="19"/>
      <c r="J249" s="19"/>
      <c r="K249" s="19"/>
      <c r="L249" s="1" t="s">
        <v>393</v>
      </c>
      <c r="M249" s="23">
        <v>30000</v>
      </c>
      <c r="N249" s="22"/>
      <c r="O249" s="22">
        <v>135665.91376381245</v>
      </c>
      <c r="P249" s="22">
        <v>165665.91376381245</v>
      </c>
    </row>
    <row r="250" spans="9:16" x14ac:dyDescent="0.4">
      <c r="I250" s="19"/>
      <c r="J250" s="19"/>
      <c r="K250" s="19"/>
      <c r="L250" s="1" t="s">
        <v>336</v>
      </c>
      <c r="M250" s="23">
        <v>30000</v>
      </c>
      <c r="N250" s="22"/>
      <c r="O250" s="22">
        <v>132036.99014461582</v>
      </c>
      <c r="P250" s="22">
        <v>162036.99014461582</v>
      </c>
    </row>
    <row r="251" spans="9:16" x14ac:dyDescent="0.4">
      <c r="I251" s="19"/>
      <c r="J251" s="19"/>
      <c r="K251" s="19"/>
      <c r="L251" s="1" t="s">
        <v>306</v>
      </c>
      <c r="M251" s="23">
        <v>30000</v>
      </c>
      <c r="N251" s="22"/>
      <c r="O251" s="22">
        <v>131757.8421739084</v>
      </c>
      <c r="P251" s="22">
        <v>161757.8421739084</v>
      </c>
    </row>
    <row r="252" spans="9:16" x14ac:dyDescent="0.4">
      <c r="I252" s="19"/>
      <c r="J252" s="19"/>
      <c r="K252" s="19"/>
      <c r="L252" s="1" t="s">
        <v>411</v>
      </c>
      <c r="M252" s="23">
        <v>30000</v>
      </c>
      <c r="N252" s="22"/>
      <c r="O252" s="22">
        <v>131757.8421739084</v>
      </c>
      <c r="P252" s="22">
        <v>161757.8421739084</v>
      </c>
    </row>
    <row r="253" spans="9:16" x14ac:dyDescent="0.4">
      <c r="I253" s="19"/>
      <c r="J253" s="19"/>
      <c r="K253" s="19"/>
      <c r="L253" s="1" t="s">
        <v>406</v>
      </c>
      <c r="M253" s="23">
        <v>30000</v>
      </c>
      <c r="N253" s="22"/>
      <c r="O253" s="22">
        <v>128408.06652541918</v>
      </c>
      <c r="P253" s="22">
        <v>158408.06652541918</v>
      </c>
    </row>
    <row r="254" spans="9:16" x14ac:dyDescent="0.4">
      <c r="I254" s="19"/>
      <c r="J254" s="19"/>
      <c r="K254" s="19"/>
      <c r="L254" s="1" t="s">
        <v>215</v>
      </c>
      <c r="M254" s="23">
        <v>30000</v>
      </c>
      <c r="N254" s="22"/>
      <c r="O254" s="22">
        <v>127849.77058400432</v>
      </c>
      <c r="P254" s="22">
        <v>157849.77058400432</v>
      </c>
    </row>
    <row r="255" spans="9:16" x14ac:dyDescent="0.4">
      <c r="I255" s="19"/>
      <c r="J255" s="19"/>
      <c r="K255" s="19"/>
      <c r="L255" s="1" t="s">
        <v>404</v>
      </c>
      <c r="M255" s="23">
        <v>30000</v>
      </c>
      <c r="N255" s="22"/>
      <c r="O255" s="22">
        <v>123662.55102339284</v>
      </c>
      <c r="P255" s="22">
        <v>153662.55102339282</v>
      </c>
    </row>
    <row r="256" spans="9:16" x14ac:dyDescent="0.4">
      <c r="I256" s="19"/>
      <c r="J256" s="19"/>
      <c r="K256" s="19"/>
      <c r="L256" s="1" t="s">
        <v>367</v>
      </c>
      <c r="M256" s="23">
        <v>30000</v>
      </c>
      <c r="N256" s="22"/>
      <c r="O256" s="22">
        <v>122545.95914056309</v>
      </c>
      <c r="P256" s="22">
        <v>152545.95914056309</v>
      </c>
    </row>
    <row r="257" spans="9:16" x14ac:dyDescent="0.4">
      <c r="I257" s="19"/>
      <c r="J257" s="19"/>
      <c r="K257" s="19"/>
      <c r="L257" s="1" t="s">
        <v>301</v>
      </c>
      <c r="M257" s="23">
        <v>30000</v>
      </c>
      <c r="N257" s="22"/>
      <c r="O257" s="22">
        <v>121429.36725773335</v>
      </c>
      <c r="P257" s="22">
        <v>151429.36725773336</v>
      </c>
    </row>
    <row r="258" spans="9:16" x14ac:dyDescent="0.4">
      <c r="I258" s="19"/>
      <c r="J258" s="19"/>
      <c r="K258" s="19"/>
      <c r="L258" s="1" t="s">
        <v>295</v>
      </c>
      <c r="M258" s="23">
        <v>30000</v>
      </c>
      <c r="N258" s="22"/>
      <c r="O258" s="22">
        <v>116683.851755707</v>
      </c>
      <c r="P258" s="22">
        <v>146683.851755707</v>
      </c>
    </row>
    <row r="259" spans="9:16" x14ac:dyDescent="0.4">
      <c r="I259" s="19"/>
      <c r="J259" s="19"/>
      <c r="K259" s="19"/>
      <c r="L259" s="1" t="s">
        <v>359</v>
      </c>
      <c r="M259" s="23">
        <v>30000</v>
      </c>
      <c r="N259" s="22"/>
      <c r="O259" s="22">
        <v>109426.00451731375</v>
      </c>
      <c r="P259" s="22">
        <v>139426.00451731373</v>
      </c>
    </row>
    <row r="260" spans="9:16" x14ac:dyDescent="0.4">
      <c r="I260" s="19"/>
      <c r="J260" s="19"/>
      <c r="K260" s="19"/>
      <c r="L260" s="1" t="s">
        <v>412</v>
      </c>
      <c r="M260" s="23">
        <v>30000</v>
      </c>
      <c r="N260" s="22"/>
      <c r="O260" s="22">
        <v>96026.901923356956</v>
      </c>
      <c r="P260" s="22">
        <v>126026.90192335696</v>
      </c>
    </row>
    <row r="261" spans="9:16" x14ac:dyDescent="0.4">
      <c r="I261" s="19"/>
      <c r="J261" s="19"/>
      <c r="K261" s="19"/>
      <c r="L261" s="1" t="s">
        <v>340</v>
      </c>
      <c r="M261" s="23">
        <v>30000</v>
      </c>
      <c r="N261" s="22"/>
      <c r="O261" s="22">
        <v>95747.753952649524</v>
      </c>
      <c r="P261" s="22">
        <v>125747.75395264952</v>
      </c>
    </row>
    <row r="262" spans="9:16" x14ac:dyDescent="0.4">
      <c r="I262" s="19"/>
      <c r="J262" s="19"/>
      <c r="K262" s="19"/>
      <c r="L262" s="1" t="s">
        <v>157</v>
      </c>
      <c r="M262" s="23">
        <v>30000</v>
      </c>
      <c r="N262" s="22"/>
      <c r="O262" s="22">
        <v>90443.942509208297</v>
      </c>
      <c r="P262" s="22">
        <v>120443.9425092083</v>
      </c>
    </row>
    <row r="263" spans="9:16" x14ac:dyDescent="0.4">
      <c r="I263" s="19"/>
      <c r="J263" s="19"/>
      <c r="K263" s="19"/>
      <c r="L263" s="1" t="s">
        <v>323</v>
      </c>
      <c r="M263" s="23">
        <v>30000</v>
      </c>
      <c r="N263" s="22"/>
      <c r="O263" s="22">
        <v>89048.202655671135</v>
      </c>
      <c r="P263" s="22">
        <v>119048.20265567114</v>
      </c>
    </row>
    <row r="264" spans="9:16" x14ac:dyDescent="0.4">
      <c r="I264" s="19"/>
      <c r="J264" s="19"/>
      <c r="K264" s="19"/>
      <c r="L264" s="1" t="s">
        <v>405</v>
      </c>
      <c r="M264" s="23">
        <v>30000</v>
      </c>
      <c r="N264" s="22"/>
      <c r="O264" s="22">
        <v>89048.202655671135</v>
      </c>
      <c r="P264" s="22">
        <v>119048.20265567114</v>
      </c>
    </row>
    <row r="265" spans="9:16" x14ac:dyDescent="0.4">
      <c r="I265" s="19"/>
      <c r="J265" s="19"/>
      <c r="K265" s="19"/>
      <c r="L265" s="1" t="s">
        <v>291</v>
      </c>
      <c r="M265" s="23">
        <v>30000</v>
      </c>
      <c r="N265" s="22"/>
      <c r="O265" s="22">
        <v>86535.870919304245</v>
      </c>
      <c r="P265" s="22">
        <v>116535.87091930425</v>
      </c>
    </row>
    <row r="266" spans="9:16" x14ac:dyDescent="0.4">
      <c r="I266" s="19"/>
      <c r="J266" s="19"/>
      <c r="K266" s="19"/>
      <c r="L266" s="1" t="s">
        <v>258</v>
      </c>
      <c r="M266" s="23">
        <v>30000</v>
      </c>
      <c r="N266" s="22"/>
      <c r="O266" s="22">
        <v>85140.131065767069</v>
      </c>
      <c r="P266" s="22">
        <v>115140.13106576707</v>
      </c>
    </row>
    <row r="267" spans="9:16" x14ac:dyDescent="0.4">
      <c r="I267" s="19"/>
      <c r="J267" s="19"/>
      <c r="K267" s="19"/>
      <c r="L267" s="1" t="s">
        <v>383</v>
      </c>
      <c r="M267" s="23">
        <v>30000</v>
      </c>
      <c r="N267" s="22"/>
      <c r="O267" s="22">
        <v>85140.131065767069</v>
      </c>
      <c r="P267" s="22">
        <v>115140.13106576707</v>
      </c>
    </row>
    <row r="268" spans="9:16" x14ac:dyDescent="0.4">
      <c r="I268" s="19"/>
      <c r="J268" s="19"/>
      <c r="K268" s="19"/>
      <c r="L268" s="1" t="s">
        <v>365</v>
      </c>
      <c r="M268" s="23">
        <v>30000</v>
      </c>
      <c r="N268" s="22"/>
      <c r="O268" s="22">
        <v>84023.53918293734</v>
      </c>
      <c r="P268" s="22">
        <v>114023.53918293734</v>
      </c>
    </row>
    <row r="269" spans="9:16" x14ac:dyDescent="0.4">
      <c r="I269" s="19"/>
      <c r="J269" s="19"/>
      <c r="K269" s="19"/>
      <c r="L269" s="1" t="s">
        <v>407</v>
      </c>
      <c r="M269" s="23">
        <v>30000</v>
      </c>
      <c r="N269" s="22"/>
      <c r="O269" s="22">
        <v>83744.391212229908</v>
      </c>
      <c r="P269" s="22">
        <v>113744.39121222991</v>
      </c>
    </row>
    <row r="270" spans="9:16" x14ac:dyDescent="0.4">
      <c r="I270" s="19"/>
      <c r="J270" s="19"/>
      <c r="K270" s="19"/>
      <c r="L270" s="1" t="s">
        <v>143</v>
      </c>
      <c r="M270" s="23">
        <v>30000</v>
      </c>
      <c r="N270" s="22"/>
      <c r="O270" s="22">
        <v>78161.431798081248</v>
      </c>
      <c r="P270" s="22">
        <v>108161.43179808125</v>
      </c>
    </row>
    <row r="271" spans="9:16" x14ac:dyDescent="0.4">
      <c r="I271" s="19"/>
      <c r="J271" s="19"/>
      <c r="K271" s="19"/>
      <c r="L271" s="1" t="s">
        <v>391</v>
      </c>
      <c r="M271" s="23">
        <v>30000</v>
      </c>
      <c r="N271" s="22"/>
      <c r="O271" s="22">
        <v>76207.396003129208</v>
      </c>
      <c r="P271" s="22">
        <v>106207.39600312921</v>
      </c>
    </row>
    <row r="272" spans="9:16" x14ac:dyDescent="0.4">
      <c r="I272" s="19"/>
      <c r="J272" s="19"/>
      <c r="K272" s="19"/>
      <c r="L272" s="1" t="s">
        <v>348</v>
      </c>
      <c r="M272" s="23">
        <v>30000</v>
      </c>
      <c r="N272" s="22"/>
      <c r="O272" s="22">
        <v>70066.140647565699</v>
      </c>
      <c r="P272" s="22">
        <v>100066.1406475657</v>
      </c>
    </row>
    <row r="273" spans="9:16" x14ac:dyDescent="0.4">
      <c r="I273" s="19"/>
      <c r="J273" s="19"/>
      <c r="K273" s="19"/>
      <c r="L273" s="1" t="s">
        <v>256</v>
      </c>
      <c r="M273" s="23">
        <v>30000</v>
      </c>
      <c r="N273" s="22"/>
      <c r="O273" s="22">
        <v>69228.696735443387</v>
      </c>
      <c r="P273" s="22">
        <v>99228.696735443387</v>
      </c>
    </row>
    <row r="274" spans="9:16" x14ac:dyDescent="0.4">
      <c r="I274" s="19"/>
      <c r="J274" s="19"/>
      <c r="K274" s="19"/>
      <c r="L274" s="1" t="s">
        <v>232</v>
      </c>
      <c r="M274" s="23">
        <v>30000</v>
      </c>
      <c r="N274" s="22"/>
      <c r="O274" s="22">
        <v>63924.88529200216</v>
      </c>
      <c r="P274" s="22">
        <v>93924.88529200216</v>
      </c>
    </row>
    <row r="275" spans="9:16" x14ac:dyDescent="0.4">
      <c r="I275" s="19"/>
      <c r="J275" s="19"/>
      <c r="K275" s="19"/>
      <c r="L275" s="1" t="s">
        <v>401</v>
      </c>
      <c r="M275" s="23">
        <v>30000</v>
      </c>
      <c r="N275" s="22"/>
      <c r="O275" s="22">
        <v>61412.553555635262</v>
      </c>
      <c r="P275" s="22">
        <v>91412.55355563527</v>
      </c>
    </row>
    <row r="276" spans="9:16" x14ac:dyDescent="0.4">
      <c r="I276" s="19"/>
      <c r="J276" s="19"/>
      <c r="K276" s="19"/>
      <c r="L276" s="1" t="s">
        <v>234</v>
      </c>
      <c r="M276" s="23">
        <v>30000</v>
      </c>
      <c r="N276" s="22"/>
      <c r="O276" s="22">
        <v>60575.109643512973</v>
      </c>
      <c r="P276" s="22">
        <v>90575.109643512973</v>
      </c>
    </row>
    <row r="277" spans="9:16" x14ac:dyDescent="0.4">
      <c r="I277" s="19"/>
      <c r="J277" s="19"/>
      <c r="K277" s="19"/>
      <c r="L277" s="1" t="s">
        <v>415</v>
      </c>
      <c r="M277" s="23">
        <v>30000</v>
      </c>
      <c r="N277" s="22"/>
      <c r="O277" s="22">
        <v>60016.813702098101</v>
      </c>
      <c r="P277" s="22">
        <v>90016.813702098094</v>
      </c>
    </row>
    <row r="278" spans="9:16" x14ac:dyDescent="0.4">
      <c r="I278" s="19"/>
      <c r="J278" s="19"/>
      <c r="K278" s="19"/>
      <c r="L278" s="1" t="s">
        <v>304</v>
      </c>
      <c r="M278" s="23">
        <v>30000</v>
      </c>
      <c r="N278" s="22"/>
      <c r="O278" s="22">
        <v>58900.221819268372</v>
      </c>
      <c r="P278" s="22">
        <v>88900.221819268365</v>
      </c>
    </row>
    <row r="279" spans="9:16" x14ac:dyDescent="0.4">
      <c r="I279" s="19"/>
      <c r="J279" s="19"/>
      <c r="K279" s="19"/>
      <c r="L279" s="1" t="s">
        <v>219</v>
      </c>
      <c r="M279" s="23">
        <v>30000</v>
      </c>
      <c r="N279" s="22"/>
      <c r="O279" s="22">
        <v>58062.777907146061</v>
      </c>
      <c r="P279" s="22">
        <v>88062.777907146054</v>
      </c>
    </row>
    <row r="280" spans="9:16" x14ac:dyDescent="0.4">
      <c r="I280" s="19"/>
      <c r="J280" s="19"/>
      <c r="K280" s="19"/>
      <c r="L280" s="1" t="s">
        <v>413</v>
      </c>
      <c r="M280" s="23">
        <v>30000</v>
      </c>
      <c r="N280" s="22"/>
      <c r="O280" s="22">
        <v>58062.777907146061</v>
      </c>
      <c r="P280" s="22">
        <v>88062.777907146054</v>
      </c>
    </row>
    <row r="281" spans="9:16" x14ac:dyDescent="0.4">
      <c r="I281" s="19"/>
      <c r="J281" s="19"/>
      <c r="K281" s="19"/>
      <c r="L281" s="1" t="s">
        <v>339</v>
      </c>
      <c r="M281" s="23">
        <v>30000</v>
      </c>
      <c r="N281" s="22"/>
      <c r="O281" s="22">
        <v>57504.481965731204</v>
      </c>
      <c r="P281" s="22">
        <v>87504.481965731204</v>
      </c>
    </row>
    <row r="282" spans="9:16" x14ac:dyDescent="0.4">
      <c r="I282" s="19"/>
      <c r="J282" s="19"/>
      <c r="K282" s="19"/>
      <c r="L282" s="1" t="s">
        <v>307</v>
      </c>
      <c r="M282" s="23">
        <v>30000</v>
      </c>
      <c r="N282" s="22"/>
      <c r="O282" s="22">
        <v>53875.55834653457</v>
      </c>
      <c r="P282" s="22">
        <v>83875.55834653457</v>
      </c>
    </row>
    <row r="283" spans="9:16" x14ac:dyDescent="0.4">
      <c r="I283" s="19"/>
      <c r="J283" s="19"/>
      <c r="K283" s="19"/>
      <c r="L283" s="1" t="s">
        <v>330</v>
      </c>
      <c r="M283" s="23">
        <v>30000</v>
      </c>
      <c r="N283" s="22"/>
      <c r="O283" s="22">
        <v>52200.670522289969</v>
      </c>
      <c r="P283" s="22">
        <v>82200.670522289962</v>
      </c>
    </row>
    <row r="284" spans="9:16" x14ac:dyDescent="0.4">
      <c r="I284" s="19"/>
      <c r="J284" s="19"/>
      <c r="K284" s="19"/>
      <c r="L284" s="1" t="s">
        <v>347</v>
      </c>
      <c r="M284" s="23">
        <v>30000</v>
      </c>
      <c r="N284" s="22"/>
      <c r="O284" s="22">
        <v>51084.07863946024</v>
      </c>
      <c r="P284" s="22">
        <v>81084.078639460233</v>
      </c>
    </row>
    <row r="285" spans="9:16" x14ac:dyDescent="0.4">
      <c r="I285" s="19"/>
      <c r="J285" s="19"/>
      <c r="K285" s="19"/>
      <c r="L285" s="1" t="s">
        <v>341</v>
      </c>
      <c r="M285" s="23">
        <v>30000</v>
      </c>
      <c r="N285" s="22"/>
      <c r="O285" s="22">
        <v>48013.450961678478</v>
      </c>
      <c r="P285" s="22">
        <v>78013.450961678478</v>
      </c>
    </row>
    <row r="286" spans="9:16" x14ac:dyDescent="0.4">
      <c r="I286" s="19"/>
      <c r="J286" s="19"/>
      <c r="K286" s="19"/>
      <c r="L286" s="1" t="s">
        <v>297</v>
      </c>
      <c r="M286" s="23">
        <v>30000</v>
      </c>
      <c r="N286" s="22"/>
      <c r="O286" s="22">
        <v>42988.787488944683</v>
      </c>
      <c r="P286" s="22">
        <v>72988.787488944683</v>
      </c>
    </row>
    <row r="287" spans="9:16" x14ac:dyDescent="0.4">
      <c r="I287" s="19"/>
      <c r="J287" s="19"/>
      <c r="K287" s="19"/>
      <c r="L287" s="1" t="s">
        <v>268</v>
      </c>
      <c r="M287" s="23">
        <v>30000</v>
      </c>
      <c r="N287" s="22"/>
      <c r="O287" s="22">
        <v>42430.491547529818</v>
      </c>
      <c r="P287" s="22">
        <v>72430.491547529818</v>
      </c>
    </row>
    <row r="288" spans="9:16" x14ac:dyDescent="0.4">
      <c r="I288" s="19"/>
      <c r="J288" s="19"/>
      <c r="K288" s="19"/>
      <c r="L288" s="1" t="s">
        <v>409</v>
      </c>
      <c r="M288" s="23">
        <v>30000</v>
      </c>
      <c r="N288" s="22"/>
      <c r="O288" s="22">
        <v>35730.94025055143</v>
      </c>
      <c r="P288" s="22">
        <v>65730.94025055143</v>
      </c>
    </row>
    <row r="289" spans="9:16" x14ac:dyDescent="0.4">
      <c r="I289" s="19"/>
      <c r="J289" s="19"/>
      <c r="K289" s="19"/>
      <c r="L289" s="1" t="s">
        <v>414</v>
      </c>
      <c r="M289" s="23">
        <v>30000</v>
      </c>
      <c r="N289" s="22"/>
      <c r="O289" s="22">
        <v>30427.128807110195</v>
      </c>
      <c r="P289" s="22">
        <v>60427.128807110195</v>
      </c>
    </row>
    <row r="290" spans="9:16" x14ac:dyDescent="0.4">
      <c r="I290" s="19"/>
      <c r="J290" s="19"/>
      <c r="K290" s="19"/>
      <c r="L290" s="1" t="s">
        <v>299</v>
      </c>
      <c r="M290" s="23">
        <v>30000</v>
      </c>
      <c r="N290" s="22"/>
      <c r="O290" s="22">
        <v>29031.38895357303</v>
      </c>
      <c r="P290" s="22">
        <v>59031.388953573027</v>
      </c>
    </row>
    <row r="291" spans="9:16" x14ac:dyDescent="0.4">
      <c r="I291" s="19"/>
      <c r="J291" s="19"/>
      <c r="K291" s="19"/>
      <c r="L291" s="1" t="s">
        <v>327</v>
      </c>
      <c r="M291" s="23">
        <v>30000</v>
      </c>
      <c r="N291" s="22"/>
      <c r="O291" s="22">
        <v>20656.949832350041</v>
      </c>
      <c r="P291" s="22">
        <v>50656.949832350045</v>
      </c>
    </row>
    <row r="292" spans="9:16" x14ac:dyDescent="0.4">
      <c r="I292" s="19"/>
      <c r="J292" s="19"/>
      <c r="K292" s="19"/>
      <c r="L292" s="1" t="s">
        <v>318</v>
      </c>
      <c r="M292" s="23">
        <v>30000</v>
      </c>
      <c r="N292" s="22"/>
      <c r="O292" s="22">
        <v>14515.694476786515</v>
      </c>
      <c r="P292" s="22">
        <v>44515.694476786513</v>
      </c>
    </row>
    <row r="293" spans="9:16" x14ac:dyDescent="0.4">
      <c r="M293" s="20"/>
      <c r="N293" s="22"/>
      <c r="O293" s="20"/>
      <c r="P293" s="20"/>
    </row>
    <row r="294" spans="9:16" x14ac:dyDescent="0.4">
      <c r="M294" s="20"/>
      <c r="N294" s="22"/>
      <c r="O294" s="20"/>
      <c r="P294" s="20"/>
    </row>
    <row r="295" spans="9:16" x14ac:dyDescent="0.4">
      <c r="N295" s="22"/>
    </row>
  </sheetData>
  <sortState xmlns:xlrd2="http://schemas.microsoft.com/office/spreadsheetml/2017/richdata2" ref="L12:P292">
    <sortCondition descending="1" ref="P12:P292"/>
  </sortState>
  <pageMargins left="0.7" right="0.7" top="0.75" bottom="0.75" header="0.3" footer="0.3"/>
  <pageSetup orientation="portrait" horizontalDpi="4294967293" verticalDpi="0" r:id="rId1"/>
  <ignoredErrors>
    <ignoredError sqref="H8:H9 M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B663-B89F-4F03-8B01-C355FD9F0ADA}">
  <dimension ref="A1:I28"/>
  <sheetViews>
    <sheetView workbookViewId="0">
      <selection activeCell="F28" sqref="F28"/>
    </sheetView>
  </sheetViews>
  <sheetFormatPr defaultRowHeight="15.6" x14ac:dyDescent="0.4"/>
  <cols>
    <col min="1" max="1" width="8.88671875" style="1"/>
    <col min="2" max="2" width="3.5546875" style="1" customWidth="1"/>
    <col min="3" max="3" width="22.77734375" style="1" customWidth="1"/>
    <col min="4" max="4" width="16.77734375" style="1" customWidth="1"/>
    <col min="5" max="5" width="14.6640625" style="1" customWidth="1"/>
    <col min="6" max="6" width="17.109375" style="1" customWidth="1"/>
    <col min="7" max="16384" width="8.88671875" style="1"/>
  </cols>
  <sheetData>
    <row r="1" spans="1:9" x14ac:dyDescent="0.4">
      <c r="A1" s="1" t="s">
        <v>442</v>
      </c>
    </row>
    <row r="3" spans="1:9" x14ac:dyDescent="0.4">
      <c r="D3" s="20" t="s">
        <v>430</v>
      </c>
      <c r="E3" s="20" t="s">
        <v>429</v>
      </c>
      <c r="F3" s="20" t="s">
        <v>428</v>
      </c>
    </row>
    <row r="4" spans="1:9" x14ac:dyDescent="0.4">
      <c r="D4" s="20" t="s">
        <v>432</v>
      </c>
      <c r="E4" s="20" t="s">
        <v>431</v>
      </c>
      <c r="F4" s="20"/>
    </row>
    <row r="5" spans="1:9" ht="10.8" customHeight="1" x14ac:dyDescent="0.4">
      <c r="D5" s="20"/>
      <c r="E5" s="20"/>
      <c r="F5" s="20"/>
    </row>
    <row r="6" spans="1:9" ht="16.8" customHeight="1" x14ac:dyDescent="0.4">
      <c r="B6" s="1" t="s">
        <v>441</v>
      </c>
      <c r="D6" s="20"/>
      <c r="E6" s="20"/>
      <c r="F6" s="20"/>
    </row>
    <row r="7" spans="1:9" x14ac:dyDescent="0.4">
      <c r="C7" s="1" t="s">
        <v>156</v>
      </c>
      <c r="D7" s="19">
        <v>8786277</v>
      </c>
      <c r="E7" s="19">
        <v>9342245</v>
      </c>
      <c r="F7" s="19">
        <v>21226320</v>
      </c>
      <c r="G7" s="19"/>
      <c r="H7" s="19"/>
      <c r="I7" s="19"/>
    </row>
    <row r="8" spans="1:9" x14ac:dyDescent="0.4">
      <c r="C8" s="1" t="s">
        <v>172</v>
      </c>
      <c r="D8" s="19">
        <v>11716276</v>
      </c>
      <c r="E8" s="19">
        <v>12303486</v>
      </c>
      <c r="F8" s="19">
        <v>28254669</v>
      </c>
      <c r="G8" s="19"/>
      <c r="H8" s="19"/>
      <c r="I8" s="19"/>
    </row>
    <row r="9" spans="1:9" x14ac:dyDescent="0.4">
      <c r="C9" s="1" t="s">
        <v>433</v>
      </c>
      <c r="D9" s="19">
        <v>18973077</v>
      </c>
      <c r="E9" s="19">
        <v>8460568</v>
      </c>
      <c r="F9" s="19">
        <v>20849570</v>
      </c>
      <c r="G9" s="19"/>
      <c r="H9" s="19"/>
      <c r="I9" s="19"/>
    </row>
    <row r="10" spans="1:9" x14ac:dyDescent="0.4">
      <c r="C10" s="1" t="s">
        <v>434</v>
      </c>
      <c r="D10" s="19">
        <v>889362</v>
      </c>
      <c r="E10" s="19"/>
      <c r="F10" s="19">
        <v>450901</v>
      </c>
      <c r="G10" s="19"/>
      <c r="H10" s="19"/>
      <c r="I10" s="19"/>
    </row>
    <row r="11" spans="1:9" x14ac:dyDescent="0.4">
      <c r="C11" s="1" t="s">
        <v>435</v>
      </c>
      <c r="D11" s="19">
        <v>3585637</v>
      </c>
      <c r="E11" s="19"/>
      <c r="F11" s="19">
        <v>2223167</v>
      </c>
      <c r="G11" s="19"/>
      <c r="H11" s="19"/>
      <c r="I11" s="19"/>
    </row>
    <row r="12" spans="1:9" x14ac:dyDescent="0.4">
      <c r="C12" s="1" t="s">
        <v>178</v>
      </c>
      <c r="D12" s="19">
        <v>6126677</v>
      </c>
      <c r="E12" s="19">
        <v>1926927</v>
      </c>
      <c r="F12" s="19">
        <v>6120738</v>
      </c>
      <c r="G12" s="19"/>
      <c r="H12" s="19"/>
      <c r="I12" s="19"/>
    </row>
    <row r="13" spans="1:9" x14ac:dyDescent="0.4">
      <c r="C13" s="1" t="s">
        <v>184</v>
      </c>
      <c r="D13" s="19">
        <v>5882521</v>
      </c>
      <c r="E13" s="19">
        <v>3785187</v>
      </c>
      <c r="F13" s="19">
        <v>7347458</v>
      </c>
      <c r="G13" s="19"/>
      <c r="H13" s="19"/>
      <c r="I13" s="19"/>
    </row>
    <row r="14" spans="1:9" x14ac:dyDescent="0.4">
      <c r="C14" s="1" t="s">
        <v>436</v>
      </c>
      <c r="D14" s="19">
        <v>10465977</v>
      </c>
      <c r="E14" s="19">
        <v>10994276</v>
      </c>
      <c r="F14" s="19">
        <v>26055858</v>
      </c>
      <c r="G14" s="19"/>
      <c r="H14" s="19"/>
      <c r="I14" s="19"/>
    </row>
    <row r="15" spans="1:9" x14ac:dyDescent="0.4">
      <c r="C15" s="1" t="s">
        <v>437</v>
      </c>
      <c r="D15" s="19">
        <v>25622451</v>
      </c>
      <c r="E15" s="19">
        <v>27158125</v>
      </c>
      <c r="F15" s="19"/>
      <c r="G15" s="19"/>
      <c r="H15" s="19"/>
      <c r="I15" s="19"/>
    </row>
    <row r="16" spans="1:9" x14ac:dyDescent="0.4">
      <c r="C16" s="1" t="s">
        <v>136</v>
      </c>
      <c r="D16" s="19">
        <v>520621224</v>
      </c>
      <c r="E16" s="19">
        <v>565953787</v>
      </c>
      <c r="F16" s="19">
        <v>867098422</v>
      </c>
      <c r="G16" s="19"/>
      <c r="H16" s="19"/>
      <c r="I16" s="19"/>
    </row>
    <row r="17" spans="2:9" x14ac:dyDescent="0.4">
      <c r="C17" s="1" t="s">
        <v>138</v>
      </c>
      <c r="D17" s="19">
        <v>23440069</v>
      </c>
      <c r="E17" s="19">
        <v>23899877</v>
      </c>
      <c r="F17" s="19">
        <v>35978359</v>
      </c>
      <c r="G17" s="19"/>
      <c r="H17" s="19"/>
      <c r="I17" s="19"/>
    </row>
    <row r="18" spans="2:9" x14ac:dyDescent="0.4">
      <c r="C18" s="1" t="s">
        <v>438</v>
      </c>
      <c r="D18" s="19">
        <v>3452453</v>
      </c>
      <c r="E18" s="19">
        <v>28162</v>
      </c>
      <c r="F18" s="19">
        <v>3141303</v>
      </c>
      <c r="G18" s="19"/>
      <c r="H18" s="19"/>
      <c r="I18" s="19"/>
    </row>
    <row r="19" spans="2:9" x14ac:dyDescent="0.4">
      <c r="C19" s="1" t="s">
        <v>208</v>
      </c>
      <c r="D19" s="19">
        <v>7015726</v>
      </c>
      <c r="E19" s="19">
        <v>2868283</v>
      </c>
      <c r="F19" s="19">
        <v>7511847</v>
      </c>
      <c r="G19" s="19"/>
      <c r="H19" s="19"/>
      <c r="I19" s="19"/>
    </row>
    <row r="20" spans="2:9" x14ac:dyDescent="0.4">
      <c r="C20" s="1" t="s">
        <v>439</v>
      </c>
      <c r="D20" s="19">
        <v>6268035</v>
      </c>
      <c r="E20" s="19"/>
      <c r="F20" s="19">
        <v>4558037</v>
      </c>
      <c r="G20" s="19"/>
      <c r="H20" s="19"/>
      <c r="I20" s="19"/>
    </row>
    <row r="21" spans="2:9" ht="7.2" customHeight="1" x14ac:dyDescent="0.4">
      <c r="D21" s="19"/>
      <c r="E21" s="19"/>
      <c r="F21" s="19"/>
      <c r="G21" s="19"/>
      <c r="H21" s="19"/>
      <c r="I21" s="19"/>
    </row>
    <row r="22" spans="2:9" x14ac:dyDescent="0.4">
      <c r="B22" s="30" t="s">
        <v>443</v>
      </c>
      <c r="C22" s="30"/>
      <c r="D22" s="31">
        <f>SUM(D7:D20)</f>
        <v>652845762</v>
      </c>
      <c r="E22" s="31">
        <f>SUM(E7:E20)</f>
        <v>666720923</v>
      </c>
      <c r="F22" s="31">
        <f>SUM(F7:F20)</f>
        <v>1030816649</v>
      </c>
      <c r="G22" s="19"/>
      <c r="H22" s="19"/>
      <c r="I22" s="19"/>
    </row>
    <row r="23" spans="2:9" x14ac:dyDescent="0.4">
      <c r="D23" s="19"/>
      <c r="E23" s="19"/>
      <c r="F23" s="19"/>
      <c r="G23" s="19"/>
      <c r="H23" s="19"/>
      <c r="I23" s="19"/>
    </row>
    <row r="24" spans="2:9" x14ac:dyDescent="0.4">
      <c r="B24" s="1" t="s">
        <v>444</v>
      </c>
      <c r="D24" s="28"/>
      <c r="E24" s="28"/>
      <c r="F24" s="28"/>
      <c r="G24" s="19"/>
      <c r="H24" s="19"/>
      <c r="I24" s="19"/>
    </row>
    <row r="25" spans="2:9" x14ac:dyDescent="0.4">
      <c r="C25" s="1" t="s">
        <v>440</v>
      </c>
      <c r="D25" s="19">
        <v>44121608</v>
      </c>
      <c r="E25" s="19">
        <v>164001414</v>
      </c>
      <c r="F25" s="19">
        <v>14529416</v>
      </c>
    </row>
    <row r="26" spans="2:9" x14ac:dyDescent="0.4">
      <c r="D26" s="19"/>
      <c r="E26" s="19"/>
      <c r="F26" s="19"/>
    </row>
    <row r="27" spans="2:9" x14ac:dyDescent="0.4">
      <c r="D27" s="29"/>
      <c r="E27" s="29"/>
      <c r="F27" s="29"/>
    </row>
    <row r="28" spans="2:9" x14ac:dyDescent="0.4">
      <c r="B28" s="24" t="s">
        <v>6</v>
      </c>
      <c r="C28" s="24"/>
      <c r="D28" s="25">
        <f>D22+D25</f>
        <v>696967370</v>
      </c>
      <c r="E28" s="25">
        <f>E22+E25</f>
        <v>830722337</v>
      </c>
      <c r="F28" s="25">
        <f>F22+F25</f>
        <v>1045346065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3F53-2C72-493E-83FD-F283BB1EB755}">
  <dimension ref="A1:J25"/>
  <sheetViews>
    <sheetView workbookViewId="0">
      <selection activeCell="J14" sqref="J14"/>
    </sheetView>
  </sheetViews>
  <sheetFormatPr defaultRowHeight="15.6" x14ac:dyDescent="0.4"/>
  <cols>
    <col min="1" max="1" width="8.88671875" style="1"/>
    <col min="2" max="2" width="4" style="1" customWidth="1"/>
    <col min="3" max="3" width="13.88671875" style="1" customWidth="1"/>
    <col min="4" max="4" width="20.109375" style="1" customWidth="1"/>
    <col min="5" max="5" width="17.6640625" style="1" customWidth="1"/>
    <col min="6" max="6" width="5" style="1" customWidth="1"/>
    <col min="7" max="7" width="14.5546875" style="1" customWidth="1"/>
    <col min="8" max="8" width="8.88671875" style="1"/>
    <col min="9" max="9" width="13.109375" style="1" bestFit="1" customWidth="1"/>
    <col min="10" max="16384" width="8.88671875" style="1"/>
  </cols>
  <sheetData>
    <row r="1" spans="1:10" x14ac:dyDescent="0.4">
      <c r="A1" s="1" t="s">
        <v>779</v>
      </c>
    </row>
    <row r="3" spans="1:10" ht="70.8" customHeight="1" x14ac:dyDescent="0.4">
      <c r="D3" s="50" t="s">
        <v>4</v>
      </c>
      <c r="E3" s="50" t="s">
        <v>5</v>
      </c>
      <c r="F3" s="18"/>
      <c r="G3" s="51" t="s">
        <v>6</v>
      </c>
    </row>
    <row r="5" spans="1:10" x14ac:dyDescent="0.4">
      <c r="B5" s="1" t="s">
        <v>780</v>
      </c>
      <c r="D5" s="19">
        <v>322130256.69999999</v>
      </c>
      <c r="E5" s="19">
        <v>254886595.69999999</v>
      </c>
      <c r="F5" s="19"/>
      <c r="G5" s="19">
        <f>D5+E5</f>
        <v>577016852.39999998</v>
      </c>
      <c r="J5" s="49"/>
    </row>
    <row r="6" spans="1:10" x14ac:dyDescent="0.4">
      <c r="D6" s="19"/>
      <c r="E6" s="19"/>
      <c r="F6" s="19"/>
      <c r="G6" s="19"/>
    </row>
    <row r="7" spans="1:10" x14ac:dyDescent="0.4">
      <c r="B7" s="1" t="s">
        <v>781</v>
      </c>
      <c r="D7" s="19"/>
      <c r="E7" s="19"/>
      <c r="F7" s="19"/>
      <c r="G7" s="19"/>
    </row>
    <row r="8" spans="1:10" x14ac:dyDescent="0.4">
      <c r="C8" s="1" t="s">
        <v>782</v>
      </c>
      <c r="D8" s="19">
        <v>6162169.5999999996</v>
      </c>
      <c r="E8" s="19">
        <v>4875836.4000000004</v>
      </c>
      <c r="F8" s="19"/>
      <c r="G8" s="19">
        <f t="shared" ref="G8:G24" si="0">D8+E8</f>
        <v>11038006</v>
      </c>
      <c r="I8" s="19"/>
      <c r="J8" s="49"/>
    </row>
    <row r="9" spans="1:10" x14ac:dyDescent="0.4">
      <c r="C9" s="1" t="s">
        <v>783</v>
      </c>
      <c r="D9" s="19">
        <v>14720015</v>
      </c>
      <c r="E9" s="19">
        <v>11647258.9</v>
      </c>
      <c r="F9" s="19"/>
      <c r="G9" s="19">
        <f t="shared" si="0"/>
        <v>26367273.899999999</v>
      </c>
    </row>
    <row r="10" spans="1:10" x14ac:dyDescent="0.4">
      <c r="C10" s="1" t="s">
        <v>784</v>
      </c>
      <c r="D10" s="19">
        <v>45196690.700000003</v>
      </c>
      <c r="E10" s="19">
        <v>35762026</v>
      </c>
      <c r="F10" s="19"/>
      <c r="G10" s="19">
        <f t="shared" si="0"/>
        <v>80958716.700000003</v>
      </c>
    </row>
    <row r="11" spans="1:10" x14ac:dyDescent="0.4">
      <c r="C11" s="1" t="s">
        <v>785</v>
      </c>
      <c r="D11" s="19">
        <v>8184660.0999999996</v>
      </c>
      <c r="E11" s="19">
        <v>6476138.5</v>
      </c>
      <c r="F11" s="19"/>
      <c r="G11" s="19">
        <f t="shared" si="0"/>
        <v>14660798.6</v>
      </c>
    </row>
    <row r="12" spans="1:10" x14ac:dyDescent="0.4">
      <c r="C12" s="1" t="s">
        <v>786</v>
      </c>
      <c r="D12" s="19">
        <v>20717027.899999999</v>
      </c>
      <c r="E12" s="19">
        <v>16392414.6</v>
      </c>
      <c r="F12" s="19"/>
      <c r="G12" s="19">
        <f t="shared" si="0"/>
        <v>37109442.5</v>
      </c>
    </row>
    <row r="13" spans="1:10" x14ac:dyDescent="0.4">
      <c r="C13" s="1" t="s">
        <v>280</v>
      </c>
      <c r="D13" s="19">
        <v>24785042.699999999</v>
      </c>
      <c r="E13" s="19">
        <v>19611244.300000001</v>
      </c>
      <c r="F13" s="19"/>
      <c r="G13" s="19">
        <f t="shared" si="0"/>
        <v>44396287</v>
      </c>
    </row>
    <row r="14" spans="1:10" x14ac:dyDescent="0.4">
      <c r="C14" s="1" t="s">
        <v>138</v>
      </c>
      <c r="D14" s="19">
        <v>9066339.6999999993</v>
      </c>
      <c r="E14" s="19">
        <v>7173770.2000000002</v>
      </c>
      <c r="F14" s="19"/>
      <c r="G14" s="19">
        <f t="shared" si="0"/>
        <v>16240109.899999999</v>
      </c>
    </row>
    <row r="15" spans="1:10" x14ac:dyDescent="0.4">
      <c r="C15" s="1" t="s">
        <v>787</v>
      </c>
      <c r="D15" s="19">
        <v>8759391.9000000004</v>
      </c>
      <c r="E15" s="19">
        <v>6930896.9000000004</v>
      </c>
      <c r="F15" s="19"/>
      <c r="G15" s="19">
        <f t="shared" si="0"/>
        <v>15690288.800000001</v>
      </c>
    </row>
    <row r="16" spans="1:10" x14ac:dyDescent="0.4">
      <c r="C16" s="1" t="s">
        <v>788</v>
      </c>
      <c r="D16" s="19">
        <v>6911585.2000000002</v>
      </c>
      <c r="E16" s="19">
        <v>5468813.9000000004</v>
      </c>
      <c r="F16" s="19"/>
      <c r="G16" s="19">
        <f t="shared" si="0"/>
        <v>12380399.100000001</v>
      </c>
    </row>
    <row r="17" spans="2:7" x14ac:dyDescent="0.4">
      <c r="C17" s="1" t="s">
        <v>439</v>
      </c>
      <c r="D17" s="19">
        <v>7563589.0999999996</v>
      </c>
      <c r="E17" s="19">
        <v>5984714.0999999996</v>
      </c>
      <c r="F17" s="19"/>
      <c r="G17" s="19">
        <f t="shared" si="0"/>
        <v>13548303.199999999</v>
      </c>
    </row>
    <row r="18" spans="2:7" x14ac:dyDescent="0.4">
      <c r="D18" s="19"/>
      <c r="E18" s="19"/>
      <c r="F18" s="19"/>
      <c r="G18" s="19"/>
    </row>
    <row r="19" spans="2:7" x14ac:dyDescent="0.4">
      <c r="B19" s="1" t="s">
        <v>789</v>
      </c>
      <c r="D19" s="19"/>
      <c r="E19" s="19"/>
      <c r="F19" s="19"/>
      <c r="G19" s="19"/>
    </row>
    <row r="20" spans="2:7" x14ac:dyDescent="0.4">
      <c r="C20" s="1" t="s">
        <v>136</v>
      </c>
      <c r="D20" s="19">
        <v>22722604.800000001</v>
      </c>
      <c r="E20" s="19">
        <v>17979333.699999999</v>
      </c>
      <c r="F20" s="19"/>
      <c r="G20" s="19">
        <f t="shared" si="0"/>
        <v>40701938.5</v>
      </c>
    </row>
    <row r="21" spans="2:7" x14ac:dyDescent="0.4">
      <c r="C21" s="1" t="s">
        <v>138</v>
      </c>
      <c r="D21" s="19">
        <v>6695536.9000000004</v>
      </c>
      <c r="E21" s="19">
        <v>5297865</v>
      </c>
      <c r="F21" s="19"/>
      <c r="G21" s="19">
        <f t="shared" si="0"/>
        <v>11993401.9</v>
      </c>
    </row>
    <row r="22" spans="2:7" x14ac:dyDescent="0.4">
      <c r="C22" s="1" t="s">
        <v>140</v>
      </c>
      <c r="D22" s="19">
        <v>6567282.7999999998</v>
      </c>
      <c r="E22" s="19">
        <v>5196383.5</v>
      </c>
      <c r="F22" s="19"/>
      <c r="G22" s="19">
        <f t="shared" si="0"/>
        <v>11763666.300000001</v>
      </c>
    </row>
    <row r="23" spans="2:7" x14ac:dyDescent="0.4">
      <c r="D23" s="19"/>
      <c r="E23" s="19"/>
      <c r="F23" s="19"/>
      <c r="G23" s="19"/>
    </row>
    <row r="24" spans="2:7" x14ac:dyDescent="0.4">
      <c r="B24" s="24" t="s">
        <v>6</v>
      </c>
      <c r="C24" s="24"/>
      <c r="D24" s="25">
        <f>SUM(D5:D22)</f>
        <v>510182193.09999996</v>
      </c>
      <c r="E24" s="25">
        <f>SUM(E5:E22)</f>
        <v>403683291.69999999</v>
      </c>
      <c r="F24" s="25"/>
      <c r="G24" s="25">
        <f t="shared" si="0"/>
        <v>913865484.79999995</v>
      </c>
    </row>
    <row r="25" spans="2:7" x14ac:dyDescent="0.4">
      <c r="D25" s="19"/>
      <c r="E25" s="19"/>
      <c r="F25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D674-2D45-44A1-8756-5EDF50362FA1}">
  <sheetPr>
    <pageSetUpPr fitToPage="1"/>
  </sheetPr>
  <dimension ref="A1:E334"/>
  <sheetViews>
    <sheetView zoomScaleNormal="100" workbookViewId="0">
      <selection activeCell="A9" sqref="A9"/>
    </sheetView>
  </sheetViews>
  <sheetFormatPr defaultColWidth="9.109375" defaultRowHeight="14.4" x14ac:dyDescent="0.35"/>
  <cols>
    <col min="1" max="1" width="43.88671875" style="32" customWidth="1"/>
    <col min="2" max="2" width="18.109375" style="32" bestFit="1" customWidth="1"/>
    <col min="3" max="3" width="18.6640625" style="32" bestFit="1" customWidth="1"/>
    <col min="4" max="4" width="19.88671875" style="32" customWidth="1"/>
    <col min="5" max="5" width="19.6640625" style="32" customWidth="1"/>
    <col min="6" max="16384" width="9.109375" style="32"/>
  </cols>
  <sheetData>
    <row r="1" spans="1:5" x14ac:dyDescent="0.35">
      <c r="A1" s="76" t="s">
        <v>818</v>
      </c>
      <c r="B1" s="56"/>
      <c r="C1" s="56"/>
      <c r="D1" s="56"/>
    </row>
    <row r="2" spans="1:5" x14ac:dyDescent="0.35">
      <c r="A2" s="56"/>
      <c r="B2" s="58" t="s">
        <v>805</v>
      </c>
      <c r="C2" s="58" t="s">
        <v>806</v>
      </c>
      <c r="D2" s="58" t="s">
        <v>807</v>
      </c>
      <c r="E2" s="55"/>
    </row>
    <row r="3" spans="1:5" x14ac:dyDescent="0.35">
      <c r="A3" s="56" t="s">
        <v>822</v>
      </c>
      <c r="B3" s="57">
        <v>195203202</v>
      </c>
      <c r="C3" s="57">
        <v>742367061</v>
      </c>
      <c r="D3" s="57">
        <v>1667250964</v>
      </c>
      <c r="E3" s="54"/>
    </row>
    <row r="4" spans="1:5" x14ac:dyDescent="0.35">
      <c r="A4" s="56" t="s">
        <v>821</v>
      </c>
      <c r="B4" s="57">
        <v>21689245</v>
      </c>
      <c r="C4" s="57">
        <v>82485229</v>
      </c>
      <c r="D4" s="57">
        <v>185250107</v>
      </c>
      <c r="E4" s="54"/>
    </row>
    <row r="5" spans="1:5" ht="7.8" customHeight="1" x14ac:dyDescent="0.35">
      <c r="A5" s="56"/>
      <c r="B5" s="57"/>
      <c r="C5" s="57"/>
      <c r="D5" s="57"/>
      <c r="E5" s="54"/>
    </row>
    <row r="6" spans="1:5" x14ac:dyDescent="0.35">
      <c r="A6" s="56" t="s">
        <v>804</v>
      </c>
      <c r="B6" s="57">
        <f>SUM(B3:B4)</f>
        <v>216892447</v>
      </c>
      <c r="C6" s="57">
        <f>SUM(C3:C4)</f>
        <v>824852290</v>
      </c>
      <c r="D6" s="57">
        <f>SUM(D3:D4)</f>
        <v>1852501071</v>
      </c>
      <c r="E6" s="54"/>
    </row>
    <row r="9" spans="1:5" x14ac:dyDescent="0.35">
      <c r="A9" s="32" t="s">
        <v>819</v>
      </c>
    </row>
    <row r="11" spans="1:5" ht="12.75" customHeight="1" x14ac:dyDescent="0.35">
      <c r="A11" s="32" t="s">
        <v>760</v>
      </c>
    </row>
    <row r="12" spans="1:5" ht="38.4" customHeight="1" x14ac:dyDescent="0.35">
      <c r="A12" s="64" t="s">
        <v>815</v>
      </c>
      <c r="B12" s="64"/>
      <c r="C12" s="64"/>
      <c r="D12" s="64"/>
      <c r="E12" s="64"/>
    </row>
    <row r="13" spans="1:5" ht="27" customHeight="1" x14ac:dyDescent="0.35">
      <c r="A13" s="65" t="s">
        <v>816</v>
      </c>
      <c r="B13" s="65"/>
      <c r="C13" s="65"/>
      <c r="D13" s="65"/>
      <c r="E13" s="65"/>
    </row>
    <row r="14" spans="1:5" ht="41.4" customHeight="1" x14ac:dyDescent="0.35">
      <c r="A14" s="73" t="s">
        <v>817</v>
      </c>
      <c r="B14" s="73"/>
      <c r="C14" s="73"/>
      <c r="D14" s="73"/>
      <c r="E14" s="73"/>
    </row>
    <row r="15" spans="1:5" ht="28.5" customHeight="1" x14ac:dyDescent="0.35">
      <c r="A15" s="33"/>
      <c r="B15" s="33"/>
    </row>
    <row r="16" spans="1:5" ht="15.75" customHeight="1" x14ac:dyDescent="0.35">
      <c r="B16" s="70" t="s">
        <v>445</v>
      </c>
      <c r="C16" s="66" t="s">
        <v>446</v>
      </c>
      <c r="D16" s="68" t="s">
        <v>814</v>
      </c>
      <c r="E16" s="71" t="s">
        <v>447</v>
      </c>
    </row>
    <row r="17" spans="1:5" x14ac:dyDescent="0.35">
      <c r="A17" s="34" t="s">
        <v>448</v>
      </c>
      <c r="B17" s="70"/>
      <c r="C17" s="67"/>
      <c r="D17" s="69"/>
      <c r="E17" s="72"/>
    </row>
    <row r="18" spans="1:5" ht="15.75" customHeight="1" x14ac:dyDescent="0.35">
      <c r="A18" s="34" t="s">
        <v>6</v>
      </c>
      <c r="B18" s="35">
        <f>SUM(B20:B334)</f>
        <v>195414884</v>
      </c>
      <c r="C18" s="35">
        <f>SUM(C20:C334)</f>
        <v>742259264.39773285</v>
      </c>
      <c r="D18" s="36">
        <f>SUM(D20:D334)</f>
        <v>1667979370.037405</v>
      </c>
      <c r="E18" s="37">
        <f>SUM(B18:D18)</f>
        <v>2605653518.4351377</v>
      </c>
    </row>
    <row r="19" spans="1:5" ht="6.6" customHeight="1" x14ac:dyDescent="0.35">
      <c r="A19" s="34"/>
      <c r="B19" s="35"/>
      <c r="C19" s="35"/>
      <c r="D19" s="36"/>
      <c r="E19" s="37"/>
    </row>
    <row r="20" spans="1:5" x14ac:dyDescent="0.35">
      <c r="A20" s="32" t="s">
        <v>449</v>
      </c>
      <c r="B20" s="38">
        <v>1370403</v>
      </c>
      <c r="C20" s="39">
        <v>5297103.1124340789</v>
      </c>
      <c r="D20" s="38">
        <v>11897000</v>
      </c>
      <c r="E20" s="39">
        <f t="shared" ref="E20:E83" si="0">SUM(B20:D20)</f>
        <v>18564506.112434078</v>
      </c>
    </row>
    <row r="21" spans="1:5" x14ac:dyDescent="0.35">
      <c r="A21" s="32" t="s">
        <v>450</v>
      </c>
      <c r="B21" s="38">
        <v>118327</v>
      </c>
      <c r="C21" s="39">
        <v>392544.73757569311</v>
      </c>
      <c r="D21" s="38">
        <v>882000</v>
      </c>
      <c r="E21" s="39">
        <f t="shared" si="0"/>
        <v>1392871.7375756931</v>
      </c>
    </row>
    <row r="22" spans="1:5" x14ac:dyDescent="0.35">
      <c r="A22" s="32" t="s">
        <v>451</v>
      </c>
      <c r="B22" s="38">
        <v>1421</v>
      </c>
      <c r="C22" s="39">
        <v>4716.3656282916963</v>
      </c>
      <c r="D22" s="38">
        <v>43862.634371708307</v>
      </c>
      <c r="E22" s="39">
        <f t="shared" si="0"/>
        <v>50000</v>
      </c>
    </row>
    <row r="23" spans="1:5" x14ac:dyDescent="0.35">
      <c r="A23" s="32" t="s">
        <v>452</v>
      </c>
      <c r="B23" s="38">
        <v>252402</v>
      </c>
      <c r="C23" s="39">
        <v>975672.93119172787</v>
      </c>
      <c r="D23" s="38">
        <v>2191000</v>
      </c>
      <c r="E23" s="39">
        <f t="shared" si="0"/>
        <v>3419074.931191728</v>
      </c>
    </row>
    <row r="24" spans="1:5" x14ac:dyDescent="0.35">
      <c r="A24" s="32" t="s">
        <v>453</v>
      </c>
      <c r="B24" s="38">
        <v>428451</v>
      </c>
      <c r="C24" s="39">
        <v>1656374.5979922414</v>
      </c>
      <c r="D24" s="38">
        <v>3720000</v>
      </c>
      <c r="E24" s="39">
        <f t="shared" si="0"/>
        <v>5804825.5979922414</v>
      </c>
    </row>
    <row r="25" spans="1:5" x14ac:dyDescent="0.35">
      <c r="A25" s="32" t="s">
        <v>454</v>
      </c>
      <c r="B25" s="38">
        <v>94490</v>
      </c>
      <c r="C25" s="39">
        <v>332972.16069144319</v>
      </c>
      <c r="D25" s="38">
        <v>748000</v>
      </c>
      <c r="E25" s="39">
        <f t="shared" si="0"/>
        <v>1175462.1606914431</v>
      </c>
    </row>
    <row r="26" spans="1:5" x14ac:dyDescent="0.35">
      <c r="A26" s="32" t="s">
        <v>455</v>
      </c>
      <c r="B26" s="38">
        <v>3838559</v>
      </c>
      <c r="C26" s="39">
        <v>14837660.245278072</v>
      </c>
      <c r="D26" s="38">
        <v>33323000</v>
      </c>
      <c r="E26" s="39">
        <f t="shared" si="0"/>
        <v>51999219.245278075</v>
      </c>
    </row>
    <row r="27" spans="1:5" x14ac:dyDescent="0.35">
      <c r="A27" s="32" t="s">
        <v>456</v>
      </c>
      <c r="B27" s="38">
        <v>79794</v>
      </c>
      <c r="C27" s="39">
        <v>308593.42939210095</v>
      </c>
      <c r="D27" s="38">
        <v>693000</v>
      </c>
      <c r="E27" s="39">
        <f t="shared" si="0"/>
        <v>1081387.429392101</v>
      </c>
    </row>
    <row r="28" spans="1:5" x14ac:dyDescent="0.35">
      <c r="A28" s="32" t="s">
        <v>457</v>
      </c>
      <c r="B28" s="38">
        <v>1509436</v>
      </c>
      <c r="C28" s="39">
        <v>5481727.6844530208</v>
      </c>
      <c r="D28" s="38">
        <v>12311000</v>
      </c>
      <c r="E28" s="39">
        <f t="shared" si="0"/>
        <v>19302163.684453022</v>
      </c>
    </row>
    <row r="29" spans="1:5" x14ac:dyDescent="0.35">
      <c r="A29" s="32" t="s">
        <v>458</v>
      </c>
      <c r="B29" s="38">
        <v>1638998</v>
      </c>
      <c r="C29" s="39">
        <v>6335308.5465250546</v>
      </c>
      <c r="D29" s="38">
        <v>14228000</v>
      </c>
      <c r="E29" s="39">
        <f t="shared" si="0"/>
        <v>22202306.546525054</v>
      </c>
    </row>
    <row r="30" spans="1:5" x14ac:dyDescent="0.35">
      <c r="A30" s="32" t="s">
        <v>459</v>
      </c>
      <c r="B30" s="38">
        <v>1654193</v>
      </c>
      <c r="C30" s="39">
        <v>6877095.3559096493</v>
      </c>
      <c r="D30" s="38">
        <v>15445000</v>
      </c>
      <c r="E30" s="39">
        <f t="shared" si="0"/>
        <v>23976288.355909649</v>
      </c>
    </row>
    <row r="31" spans="1:5" x14ac:dyDescent="0.35">
      <c r="A31" s="32" t="s">
        <v>460</v>
      </c>
      <c r="B31" s="38">
        <v>7544</v>
      </c>
      <c r="C31" s="39">
        <v>0</v>
      </c>
      <c r="D31" s="40">
        <v>42456</v>
      </c>
      <c r="E31" s="39">
        <f t="shared" si="0"/>
        <v>50000</v>
      </c>
    </row>
    <row r="32" spans="1:5" x14ac:dyDescent="0.35">
      <c r="A32" s="32" t="s">
        <v>461</v>
      </c>
      <c r="B32" s="38">
        <v>2964155</v>
      </c>
      <c r="C32" s="39">
        <v>11389190.309841106</v>
      </c>
      <c r="D32" s="38">
        <v>25579000</v>
      </c>
      <c r="E32" s="39">
        <f t="shared" si="0"/>
        <v>39932345.309841104</v>
      </c>
    </row>
    <row r="33" spans="1:5" x14ac:dyDescent="0.35">
      <c r="A33" s="32" t="s">
        <v>462</v>
      </c>
      <c r="B33" s="38">
        <v>13645</v>
      </c>
      <c r="C33" s="39">
        <v>0</v>
      </c>
      <c r="D33" s="40">
        <v>45755</v>
      </c>
      <c r="E33" s="39">
        <f t="shared" si="0"/>
        <v>59400</v>
      </c>
    </row>
    <row r="34" spans="1:5" x14ac:dyDescent="0.35">
      <c r="A34" s="32" t="s">
        <v>463</v>
      </c>
      <c r="B34" s="38">
        <v>460414</v>
      </c>
      <c r="C34" s="39">
        <v>1779823.0288133137</v>
      </c>
      <c r="D34" s="38">
        <v>3997000</v>
      </c>
      <c r="E34" s="39">
        <f t="shared" si="0"/>
        <v>6237237.0288133137</v>
      </c>
    </row>
    <row r="35" spans="1:5" x14ac:dyDescent="0.35">
      <c r="A35" s="32" t="s">
        <v>464</v>
      </c>
      <c r="B35" s="38">
        <v>25927</v>
      </c>
      <c r="C35" s="39">
        <v>107705.5276204296</v>
      </c>
      <c r="D35" s="38">
        <v>242000</v>
      </c>
      <c r="E35" s="39">
        <f t="shared" si="0"/>
        <v>375632.52762042958</v>
      </c>
    </row>
    <row r="36" spans="1:5" x14ac:dyDescent="0.35">
      <c r="A36" s="32" t="s">
        <v>465</v>
      </c>
      <c r="B36" s="38">
        <v>1030175</v>
      </c>
      <c r="C36" s="39">
        <v>4205791.4013685398</v>
      </c>
      <c r="D36" s="38">
        <v>9446000</v>
      </c>
      <c r="E36" s="39">
        <f t="shared" si="0"/>
        <v>14681966.40136854</v>
      </c>
    </row>
    <row r="37" spans="1:5" x14ac:dyDescent="0.35">
      <c r="A37" s="32" t="s">
        <v>466</v>
      </c>
      <c r="B37" s="38">
        <v>277292</v>
      </c>
      <c r="C37" s="39">
        <v>979205.32641402073</v>
      </c>
      <c r="D37" s="38">
        <v>2199000</v>
      </c>
      <c r="E37" s="39">
        <f t="shared" si="0"/>
        <v>3455497.3264140207</v>
      </c>
    </row>
    <row r="38" spans="1:5" x14ac:dyDescent="0.35">
      <c r="A38" s="32" t="s">
        <v>467</v>
      </c>
      <c r="B38" s="38">
        <v>259236</v>
      </c>
      <c r="C38" s="39">
        <v>995940.29272957996</v>
      </c>
      <c r="D38" s="38">
        <v>2237000</v>
      </c>
      <c r="E38" s="39">
        <f t="shared" si="0"/>
        <v>3492176.2927295798</v>
      </c>
    </row>
    <row r="39" spans="1:5" x14ac:dyDescent="0.35">
      <c r="A39" s="32" t="s">
        <v>468</v>
      </c>
      <c r="B39" s="38">
        <v>29972</v>
      </c>
      <c r="C39" s="39">
        <v>145940.61586909779</v>
      </c>
      <c r="D39" s="38">
        <v>328000</v>
      </c>
      <c r="E39" s="39">
        <f t="shared" si="0"/>
        <v>503912.61586909776</v>
      </c>
    </row>
    <row r="40" spans="1:5" x14ac:dyDescent="0.35">
      <c r="A40" s="32" t="s">
        <v>469</v>
      </c>
      <c r="B40" s="38">
        <v>757201</v>
      </c>
      <c r="C40" s="39">
        <v>2741460.7064284356</v>
      </c>
      <c r="D40" s="38">
        <v>6157000</v>
      </c>
      <c r="E40" s="39">
        <f t="shared" si="0"/>
        <v>9655661.7064284347</v>
      </c>
    </row>
    <row r="41" spans="1:5" x14ac:dyDescent="0.35">
      <c r="A41" s="32" t="s">
        <v>470</v>
      </c>
      <c r="B41" s="38">
        <v>333095</v>
      </c>
      <c r="C41" s="39">
        <v>671766.59343436372</v>
      </c>
      <c r="D41" s="38">
        <v>1509000</v>
      </c>
      <c r="E41" s="39">
        <f t="shared" si="0"/>
        <v>2513861.5934343636</v>
      </c>
    </row>
    <row r="42" spans="1:5" x14ac:dyDescent="0.35">
      <c r="A42" s="32" t="s">
        <v>471</v>
      </c>
      <c r="B42" s="38">
        <v>118192</v>
      </c>
      <c r="C42" s="39">
        <v>392365.84094841313</v>
      </c>
      <c r="D42" s="38">
        <v>881000</v>
      </c>
      <c r="E42" s="39">
        <f t="shared" si="0"/>
        <v>1391557.8409484131</v>
      </c>
    </row>
    <row r="43" spans="1:5" x14ac:dyDescent="0.35">
      <c r="A43" s="32" t="s">
        <v>472</v>
      </c>
      <c r="B43" s="38">
        <v>20169</v>
      </c>
      <c r="C43" s="39">
        <v>61198.909859522937</v>
      </c>
      <c r="D43" s="38">
        <v>137000</v>
      </c>
      <c r="E43" s="39">
        <f t="shared" si="0"/>
        <v>218367.90985952294</v>
      </c>
    </row>
    <row r="44" spans="1:5" x14ac:dyDescent="0.35">
      <c r="A44" s="32" t="s">
        <v>473</v>
      </c>
      <c r="B44" s="38">
        <v>456026</v>
      </c>
      <c r="C44" s="39">
        <v>1652396.5875347236</v>
      </c>
      <c r="D44" s="38">
        <v>3711000</v>
      </c>
      <c r="E44" s="39">
        <f t="shared" si="0"/>
        <v>5819422.5875347238</v>
      </c>
    </row>
    <row r="45" spans="1:5" x14ac:dyDescent="0.35">
      <c r="A45" s="32" t="s">
        <v>474</v>
      </c>
      <c r="B45" s="38">
        <v>0</v>
      </c>
      <c r="C45" s="39">
        <v>0</v>
      </c>
      <c r="D45" s="40">
        <v>50000</v>
      </c>
      <c r="E45" s="39">
        <f t="shared" si="0"/>
        <v>50000</v>
      </c>
    </row>
    <row r="46" spans="1:5" x14ac:dyDescent="0.35">
      <c r="A46" s="32" t="s">
        <v>475</v>
      </c>
      <c r="B46" s="38">
        <v>324900</v>
      </c>
      <c r="C46" s="39">
        <v>1255942.1454864743</v>
      </c>
      <c r="D46" s="38">
        <v>2821000</v>
      </c>
      <c r="E46" s="39">
        <f t="shared" si="0"/>
        <v>4401842.145486474</v>
      </c>
    </row>
    <row r="47" spans="1:5" x14ac:dyDescent="0.35">
      <c r="A47" s="32" t="s">
        <v>476</v>
      </c>
      <c r="B47" s="38">
        <v>196577</v>
      </c>
      <c r="C47" s="39">
        <v>759920.34602606134</v>
      </c>
      <c r="D47" s="38">
        <v>1707000</v>
      </c>
      <c r="E47" s="39">
        <f t="shared" si="0"/>
        <v>2663497.3460260611</v>
      </c>
    </row>
    <row r="48" spans="1:5" x14ac:dyDescent="0.35">
      <c r="A48" s="32" t="s">
        <v>477</v>
      </c>
      <c r="B48" s="38">
        <v>46741</v>
      </c>
      <c r="C48" s="39">
        <v>187685.33067840515</v>
      </c>
      <c r="D48" s="38">
        <v>422000</v>
      </c>
      <c r="E48" s="39">
        <f t="shared" si="0"/>
        <v>656426.33067840512</v>
      </c>
    </row>
    <row r="49" spans="1:5" x14ac:dyDescent="0.35">
      <c r="A49" s="32" t="s">
        <v>478</v>
      </c>
      <c r="B49" s="38">
        <v>23197</v>
      </c>
      <c r="C49" s="39">
        <v>88755.495792548623</v>
      </c>
      <c r="D49" s="38">
        <v>199000</v>
      </c>
      <c r="E49" s="39">
        <f t="shared" si="0"/>
        <v>310952.49579254864</v>
      </c>
    </row>
    <row r="50" spans="1:5" x14ac:dyDescent="0.35">
      <c r="A50" s="32" t="s">
        <v>479</v>
      </c>
      <c r="B50" s="38">
        <v>924686</v>
      </c>
      <c r="C50" s="39">
        <v>4083855.4602144714</v>
      </c>
      <c r="D50" s="38">
        <v>9172000</v>
      </c>
      <c r="E50" s="39">
        <f t="shared" si="0"/>
        <v>14180541.460214471</v>
      </c>
    </row>
    <row r="51" spans="1:5" x14ac:dyDescent="0.35">
      <c r="A51" s="32" t="s">
        <v>480</v>
      </c>
      <c r="B51" s="38">
        <v>2457199</v>
      </c>
      <c r="C51" s="39">
        <v>9498331.0234740041</v>
      </c>
      <c r="D51" s="38">
        <v>21332000</v>
      </c>
      <c r="E51" s="39">
        <f t="shared" si="0"/>
        <v>33287530.023474004</v>
      </c>
    </row>
    <row r="52" spans="1:5" x14ac:dyDescent="0.35">
      <c r="A52" s="32" t="s">
        <v>481</v>
      </c>
      <c r="B52" s="38">
        <v>1099916</v>
      </c>
      <c r="C52" s="39">
        <v>4220148.6688742507</v>
      </c>
      <c r="D52" s="38">
        <v>9478000</v>
      </c>
      <c r="E52" s="39">
        <f t="shared" si="0"/>
        <v>14798064.668874251</v>
      </c>
    </row>
    <row r="53" spans="1:5" x14ac:dyDescent="0.35">
      <c r="A53" s="32" t="s">
        <v>482</v>
      </c>
      <c r="B53" s="38">
        <v>474294</v>
      </c>
      <c r="C53" s="39">
        <v>1747878.5965130015</v>
      </c>
      <c r="D53" s="38">
        <v>3925000</v>
      </c>
      <c r="E53" s="39">
        <f t="shared" si="0"/>
        <v>6147172.5965130012</v>
      </c>
    </row>
    <row r="54" spans="1:5" x14ac:dyDescent="0.35">
      <c r="A54" s="32" t="s">
        <v>483</v>
      </c>
      <c r="B54" s="38">
        <v>688737</v>
      </c>
      <c r="C54" s="39">
        <v>2662508.7458108328</v>
      </c>
      <c r="D54" s="38">
        <v>5980000</v>
      </c>
      <c r="E54" s="39">
        <f t="shared" si="0"/>
        <v>9331245.7458108328</v>
      </c>
    </row>
    <row r="55" spans="1:5" x14ac:dyDescent="0.35">
      <c r="A55" s="32" t="s">
        <v>484</v>
      </c>
      <c r="B55" s="38">
        <v>294158</v>
      </c>
      <c r="C55" s="39">
        <v>1137779.2968350393</v>
      </c>
      <c r="D55" s="38">
        <v>2555000</v>
      </c>
      <c r="E55" s="39">
        <f t="shared" si="0"/>
        <v>3986937.2968350393</v>
      </c>
    </row>
    <row r="56" spans="1:5" x14ac:dyDescent="0.35">
      <c r="A56" s="32" t="s">
        <v>485</v>
      </c>
      <c r="B56" s="38">
        <v>138146</v>
      </c>
      <c r="C56" s="39">
        <v>534422.77367255895</v>
      </c>
      <c r="D56" s="38">
        <v>1200000</v>
      </c>
      <c r="E56" s="39">
        <f t="shared" si="0"/>
        <v>1872568.7736725588</v>
      </c>
    </row>
    <row r="57" spans="1:5" x14ac:dyDescent="0.35">
      <c r="A57" s="32" t="s">
        <v>486</v>
      </c>
      <c r="B57" s="38">
        <v>629268</v>
      </c>
      <c r="C57" s="39">
        <v>2432525.7471115272</v>
      </c>
      <c r="D57" s="38">
        <v>5463000</v>
      </c>
      <c r="E57" s="39">
        <f t="shared" si="0"/>
        <v>8524793.7471115272</v>
      </c>
    </row>
    <row r="58" spans="1:5" x14ac:dyDescent="0.35">
      <c r="A58" s="32" t="s">
        <v>487</v>
      </c>
      <c r="B58" s="38">
        <v>154226</v>
      </c>
      <c r="C58" s="39">
        <v>643468.39966461353</v>
      </c>
      <c r="D58" s="38">
        <v>1445000</v>
      </c>
      <c r="E58" s="39">
        <f t="shared" si="0"/>
        <v>2242694.3996646134</v>
      </c>
    </row>
    <row r="59" spans="1:5" x14ac:dyDescent="0.35">
      <c r="A59" s="32" t="s">
        <v>488</v>
      </c>
      <c r="B59" s="38">
        <v>3460188</v>
      </c>
      <c r="C59" s="39">
        <v>12803992.660352245</v>
      </c>
      <c r="D59" s="38">
        <v>28756000</v>
      </c>
      <c r="E59" s="39">
        <f t="shared" si="0"/>
        <v>45020180.660352245</v>
      </c>
    </row>
    <row r="60" spans="1:5" x14ac:dyDescent="0.35">
      <c r="A60" s="32" t="s">
        <v>489</v>
      </c>
      <c r="B60" s="38">
        <v>93264</v>
      </c>
      <c r="C60" s="39">
        <v>309835.94778520952</v>
      </c>
      <c r="D60" s="38">
        <v>696000</v>
      </c>
      <c r="E60" s="39">
        <f t="shared" si="0"/>
        <v>1099099.9477852094</v>
      </c>
    </row>
    <row r="61" spans="1:5" x14ac:dyDescent="0.35">
      <c r="A61" s="32" t="s">
        <v>490</v>
      </c>
      <c r="B61" s="38">
        <v>352364</v>
      </c>
      <c r="C61" s="39">
        <v>1236608.2990764289</v>
      </c>
      <c r="D61" s="38">
        <v>2777000</v>
      </c>
      <c r="E61" s="39">
        <f t="shared" si="0"/>
        <v>4365972.2990764286</v>
      </c>
    </row>
    <row r="62" spans="1:5" x14ac:dyDescent="0.35">
      <c r="A62" s="32" t="s">
        <v>491</v>
      </c>
      <c r="B62" s="38">
        <v>38943</v>
      </c>
      <c r="C62" s="39">
        <v>129260.94487469793</v>
      </c>
      <c r="D62" s="38">
        <v>290000</v>
      </c>
      <c r="E62" s="39">
        <f t="shared" si="0"/>
        <v>458203.94487469795</v>
      </c>
    </row>
    <row r="63" spans="1:5" x14ac:dyDescent="0.35">
      <c r="A63" s="32" t="s">
        <v>492</v>
      </c>
      <c r="B63" s="38">
        <v>62490</v>
      </c>
      <c r="C63" s="39">
        <v>223246.72751572452</v>
      </c>
      <c r="D63" s="38">
        <v>501000</v>
      </c>
      <c r="E63" s="39">
        <f t="shared" si="0"/>
        <v>786736.72751572449</v>
      </c>
    </row>
    <row r="64" spans="1:5" x14ac:dyDescent="0.35">
      <c r="A64" s="32" t="s">
        <v>493</v>
      </c>
      <c r="B64" s="38">
        <v>198113</v>
      </c>
      <c r="C64" s="39">
        <v>760131.76931284671</v>
      </c>
      <c r="D64" s="38">
        <v>1707000</v>
      </c>
      <c r="E64" s="39">
        <f t="shared" si="0"/>
        <v>2665244.7693128465</v>
      </c>
    </row>
    <row r="65" spans="1:5" x14ac:dyDescent="0.35">
      <c r="A65" s="32" t="s">
        <v>494</v>
      </c>
      <c r="B65" s="38">
        <v>523489</v>
      </c>
      <c r="C65" s="39">
        <v>2003603.1935449278</v>
      </c>
      <c r="D65" s="38">
        <v>4500000</v>
      </c>
      <c r="E65" s="39">
        <f t="shared" si="0"/>
        <v>7027092.193544928</v>
      </c>
    </row>
    <row r="66" spans="1:5" x14ac:dyDescent="0.35">
      <c r="A66" s="32" t="s">
        <v>495</v>
      </c>
      <c r="B66" s="38">
        <v>134527</v>
      </c>
      <c r="C66" s="39">
        <v>446522.72902500391</v>
      </c>
      <c r="D66" s="38">
        <v>1003000</v>
      </c>
      <c r="E66" s="39">
        <f t="shared" si="0"/>
        <v>1584049.729025004</v>
      </c>
    </row>
    <row r="67" spans="1:5" x14ac:dyDescent="0.35">
      <c r="A67" s="32" t="s">
        <v>496</v>
      </c>
      <c r="B67" s="38">
        <v>34850</v>
      </c>
      <c r="C67" s="39">
        <v>134731.9290035163</v>
      </c>
      <c r="D67" s="38">
        <v>303000</v>
      </c>
      <c r="E67" s="39">
        <f t="shared" si="0"/>
        <v>472581.92900351633</v>
      </c>
    </row>
    <row r="68" spans="1:5" x14ac:dyDescent="0.35">
      <c r="A68" s="32" t="s">
        <v>497</v>
      </c>
      <c r="B68" s="38">
        <v>42897</v>
      </c>
      <c r="C68" s="39">
        <v>160811.80459499409</v>
      </c>
      <c r="D68" s="38">
        <v>361000</v>
      </c>
      <c r="E68" s="39">
        <f t="shared" si="0"/>
        <v>564708.80459499406</v>
      </c>
    </row>
    <row r="69" spans="1:5" x14ac:dyDescent="0.35">
      <c r="A69" s="32" t="s">
        <v>498</v>
      </c>
      <c r="B69" s="38">
        <v>65358</v>
      </c>
      <c r="C69" s="39">
        <v>249456.70974522416</v>
      </c>
      <c r="D69" s="38">
        <v>560000</v>
      </c>
      <c r="E69" s="39">
        <f t="shared" si="0"/>
        <v>874814.7097452241</v>
      </c>
    </row>
    <row r="70" spans="1:5" x14ac:dyDescent="0.35">
      <c r="A70" s="32" t="s">
        <v>499</v>
      </c>
      <c r="B70" s="38">
        <v>202019</v>
      </c>
      <c r="C70" s="39">
        <v>732044.99882988213</v>
      </c>
      <c r="D70" s="38">
        <v>1644000</v>
      </c>
      <c r="E70" s="39">
        <f t="shared" si="0"/>
        <v>2578063.9988298821</v>
      </c>
    </row>
    <row r="71" spans="1:5" x14ac:dyDescent="0.35">
      <c r="A71" s="32" t="s">
        <v>500</v>
      </c>
      <c r="B71" s="38">
        <v>96702</v>
      </c>
      <c r="C71" s="39">
        <v>321025.11865508772</v>
      </c>
      <c r="D71" s="38">
        <v>721000</v>
      </c>
      <c r="E71" s="39">
        <f t="shared" si="0"/>
        <v>1138727.1186550877</v>
      </c>
    </row>
    <row r="72" spans="1:5" x14ac:dyDescent="0.35">
      <c r="A72" s="32" t="s">
        <v>501</v>
      </c>
      <c r="B72" s="38">
        <v>12198</v>
      </c>
      <c r="C72" s="39">
        <v>45579.607965001058</v>
      </c>
      <c r="D72" s="38">
        <v>102000</v>
      </c>
      <c r="E72" s="39">
        <f t="shared" si="0"/>
        <v>159777.60796500105</v>
      </c>
    </row>
    <row r="73" spans="1:5" x14ac:dyDescent="0.35">
      <c r="A73" s="32" t="s">
        <v>502</v>
      </c>
      <c r="B73" s="38">
        <v>54422</v>
      </c>
      <c r="C73" s="39">
        <v>210366.17035156238</v>
      </c>
      <c r="D73" s="38">
        <v>472000</v>
      </c>
      <c r="E73" s="39">
        <f t="shared" si="0"/>
        <v>736788.17035156232</v>
      </c>
    </row>
    <row r="74" spans="1:5" x14ac:dyDescent="0.35">
      <c r="A74" s="32" t="s">
        <v>503</v>
      </c>
      <c r="B74" s="38">
        <v>113704</v>
      </c>
      <c r="C74" s="39">
        <v>439513.2339015773</v>
      </c>
      <c r="D74" s="38">
        <v>987000</v>
      </c>
      <c r="E74" s="39">
        <f t="shared" si="0"/>
        <v>1540217.2339015773</v>
      </c>
    </row>
    <row r="75" spans="1:5" x14ac:dyDescent="0.35">
      <c r="A75" s="32" t="s">
        <v>504</v>
      </c>
      <c r="B75" s="38">
        <v>14423</v>
      </c>
      <c r="C75" s="39">
        <v>0</v>
      </c>
      <c r="D75" s="40">
        <v>35577</v>
      </c>
      <c r="E75" s="39">
        <f t="shared" si="0"/>
        <v>50000</v>
      </c>
    </row>
    <row r="76" spans="1:5" x14ac:dyDescent="0.35">
      <c r="A76" s="32" t="s">
        <v>505</v>
      </c>
      <c r="B76" s="38">
        <v>139816</v>
      </c>
      <c r="C76" s="39">
        <v>506973.52571590128</v>
      </c>
      <c r="D76" s="38">
        <v>1139000</v>
      </c>
      <c r="E76" s="39">
        <f t="shared" si="0"/>
        <v>1785789.5257159013</v>
      </c>
    </row>
    <row r="77" spans="1:5" x14ac:dyDescent="0.35">
      <c r="A77" s="32" t="s">
        <v>506</v>
      </c>
      <c r="B77" s="38">
        <v>118827</v>
      </c>
      <c r="C77" s="39">
        <v>459686.26812686364</v>
      </c>
      <c r="D77" s="38">
        <v>1032000</v>
      </c>
      <c r="E77" s="39">
        <f t="shared" si="0"/>
        <v>1610513.2681268635</v>
      </c>
    </row>
    <row r="78" spans="1:5" x14ac:dyDescent="0.35">
      <c r="A78" s="32" t="s">
        <v>507</v>
      </c>
      <c r="B78" s="38">
        <v>122307</v>
      </c>
      <c r="C78" s="39">
        <v>465092.19893667102</v>
      </c>
      <c r="D78" s="38">
        <v>1045000</v>
      </c>
      <c r="E78" s="39">
        <f t="shared" si="0"/>
        <v>1632399.198936671</v>
      </c>
    </row>
    <row r="79" spans="1:5" x14ac:dyDescent="0.35">
      <c r="A79" s="32" t="s">
        <v>508</v>
      </c>
      <c r="B79" s="38">
        <v>446439</v>
      </c>
      <c r="C79" s="39">
        <v>1617570.2932022277</v>
      </c>
      <c r="D79" s="38">
        <v>3633000</v>
      </c>
      <c r="E79" s="39">
        <f t="shared" si="0"/>
        <v>5697009.2932022279</v>
      </c>
    </row>
    <row r="80" spans="1:5" x14ac:dyDescent="0.35">
      <c r="A80" s="32" t="s">
        <v>509</v>
      </c>
      <c r="B80" s="38">
        <v>50371</v>
      </c>
      <c r="C80" s="39">
        <v>336849.33850449399</v>
      </c>
      <c r="D80" s="38">
        <v>757000</v>
      </c>
      <c r="E80" s="39">
        <f t="shared" si="0"/>
        <v>1144220.3385044939</v>
      </c>
    </row>
    <row r="81" spans="1:5" x14ac:dyDescent="0.35">
      <c r="A81" s="32" t="s">
        <v>510</v>
      </c>
      <c r="B81" s="38">
        <v>19282</v>
      </c>
      <c r="C81" s="39">
        <v>73981.887045168711</v>
      </c>
      <c r="D81" s="38">
        <v>166000</v>
      </c>
      <c r="E81" s="39">
        <f t="shared" si="0"/>
        <v>259263.88704516873</v>
      </c>
    </row>
    <row r="82" spans="1:5" x14ac:dyDescent="0.35">
      <c r="A82" s="32" t="s">
        <v>511</v>
      </c>
      <c r="B82" s="38">
        <v>921380</v>
      </c>
      <c r="C82" s="39">
        <v>3561770.0484923339</v>
      </c>
      <c r="D82" s="38">
        <v>7999000</v>
      </c>
      <c r="E82" s="39">
        <f t="shared" si="0"/>
        <v>12482150.048492335</v>
      </c>
    </row>
    <row r="83" spans="1:5" x14ac:dyDescent="0.35">
      <c r="A83" s="32" t="s">
        <v>512</v>
      </c>
      <c r="B83" s="38">
        <v>508484</v>
      </c>
      <c r="C83" s="39">
        <v>1965673.8558956108</v>
      </c>
      <c r="D83" s="38">
        <v>4415000</v>
      </c>
      <c r="E83" s="39">
        <f t="shared" si="0"/>
        <v>6889157.8558956105</v>
      </c>
    </row>
    <row r="84" spans="1:5" x14ac:dyDescent="0.35">
      <c r="A84" s="32" t="s">
        <v>513</v>
      </c>
      <c r="B84" s="38">
        <v>1250145</v>
      </c>
      <c r="C84" s="39">
        <v>4565666.3621369489</v>
      </c>
      <c r="D84" s="38">
        <v>10254000</v>
      </c>
      <c r="E84" s="39">
        <f t="shared" ref="E84:E147" si="1">SUM(B84:D84)</f>
        <v>16069811.362136949</v>
      </c>
    </row>
    <row r="85" spans="1:5" x14ac:dyDescent="0.35">
      <c r="A85" s="32" t="s">
        <v>514</v>
      </c>
      <c r="B85" s="38">
        <v>10321</v>
      </c>
      <c r="C85" s="39">
        <v>53155.06696382269</v>
      </c>
      <c r="D85" s="38">
        <v>119000</v>
      </c>
      <c r="E85" s="39">
        <f t="shared" si="1"/>
        <v>182476.0669638227</v>
      </c>
    </row>
    <row r="86" spans="1:5" x14ac:dyDescent="0.35">
      <c r="A86" s="32" t="s">
        <v>515</v>
      </c>
      <c r="B86" s="38">
        <v>152942</v>
      </c>
      <c r="C86" s="39">
        <v>591204.5631712405</v>
      </c>
      <c r="D86" s="38">
        <v>1328000</v>
      </c>
      <c r="E86" s="39">
        <f t="shared" si="1"/>
        <v>2072146.5631712405</v>
      </c>
    </row>
    <row r="87" spans="1:5" x14ac:dyDescent="0.35">
      <c r="A87" s="32" t="s">
        <v>516</v>
      </c>
      <c r="B87" s="38">
        <v>2326535</v>
      </c>
      <c r="C87" s="39">
        <v>8993764.4705615062</v>
      </c>
      <c r="D87" s="38">
        <v>20199000</v>
      </c>
      <c r="E87" s="39">
        <f t="shared" si="1"/>
        <v>31519299.470561504</v>
      </c>
    </row>
    <row r="88" spans="1:5" x14ac:dyDescent="0.35">
      <c r="A88" s="32" t="s">
        <v>517</v>
      </c>
      <c r="B88" s="38">
        <v>612490</v>
      </c>
      <c r="C88" s="39">
        <v>2227142.660996201</v>
      </c>
      <c r="D88" s="38">
        <v>5002000</v>
      </c>
      <c r="E88" s="39">
        <f t="shared" si="1"/>
        <v>7841632.6609962005</v>
      </c>
    </row>
    <row r="89" spans="1:5" x14ac:dyDescent="0.35">
      <c r="A89" s="32" t="s">
        <v>518</v>
      </c>
      <c r="B89" s="38">
        <v>359083</v>
      </c>
      <c r="C89" s="39">
        <v>1377764.2433322736</v>
      </c>
      <c r="D89" s="38">
        <v>3094000</v>
      </c>
      <c r="E89" s="39">
        <f t="shared" si="1"/>
        <v>4830847.2433322733</v>
      </c>
    </row>
    <row r="90" spans="1:5" x14ac:dyDescent="0.35">
      <c r="A90" s="32" t="s">
        <v>519</v>
      </c>
      <c r="B90" s="38">
        <v>32717</v>
      </c>
      <c r="C90" s="39">
        <v>0</v>
      </c>
      <c r="D90" s="40">
        <v>17283</v>
      </c>
      <c r="E90" s="39">
        <f t="shared" si="1"/>
        <v>50000</v>
      </c>
    </row>
    <row r="91" spans="1:5" x14ac:dyDescent="0.35">
      <c r="A91" s="32" t="s">
        <v>520</v>
      </c>
      <c r="B91" s="38">
        <v>143451</v>
      </c>
      <c r="C91" s="39">
        <v>550377.10015998711</v>
      </c>
      <c r="D91" s="38">
        <v>1236000</v>
      </c>
      <c r="E91" s="39">
        <f t="shared" si="1"/>
        <v>1929828.1001599871</v>
      </c>
    </row>
    <row r="92" spans="1:5" x14ac:dyDescent="0.35">
      <c r="A92" s="32" t="s">
        <v>521</v>
      </c>
      <c r="B92" s="38">
        <v>485099</v>
      </c>
      <c r="C92" s="39">
        <v>1756608.7519242668</v>
      </c>
      <c r="D92" s="38">
        <v>3945000</v>
      </c>
      <c r="E92" s="39">
        <f t="shared" si="1"/>
        <v>6186707.751924267</v>
      </c>
    </row>
    <row r="93" spans="1:5" x14ac:dyDescent="0.35">
      <c r="A93" s="32" t="s">
        <v>522</v>
      </c>
      <c r="B93" s="38">
        <v>467336</v>
      </c>
      <c r="C93" s="39">
        <v>1806585.964254406</v>
      </c>
      <c r="D93" s="38">
        <v>4057000</v>
      </c>
      <c r="E93" s="39">
        <f t="shared" si="1"/>
        <v>6330921.9642544063</v>
      </c>
    </row>
    <row r="94" spans="1:5" x14ac:dyDescent="0.35">
      <c r="A94" s="32" t="s">
        <v>523</v>
      </c>
      <c r="B94" s="38">
        <v>75860</v>
      </c>
      <c r="C94" s="39">
        <v>293214.82477791945</v>
      </c>
      <c r="D94" s="38">
        <v>659000</v>
      </c>
      <c r="E94" s="39">
        <f t="shared" si="1"/>
        <v>1028074.8247779194</v>
      </c>
    </row>
    <row r="95" spans="1:5" x14ac:dyDescent="0.35">
      <c r="A95" s="32" t="s">
        <v>524</v>
      </c>
      <c r="B95" s="38">
        <v>2633492</v>
      </c>
      <c r="C95" s="39">
        <v>10185603.075494621</v>
      </c>
      <c r="D95" s="38">
        <v>22875000</v>
      </c>
      <c r="E95" s="39">
        <f t="shared" si="1"/>
        <v>35694095.075494617</v>
      </c>
    </row>
    <row r="96" spans="1:5" x14ac:dyDescent="0.35">
      <c r="A96" s="32" t="s">
        <v>525</v>
      </c>
      <c r="B96" s="38">
        <v>4940338</v>
      </c>
      <c r="C96" s="39">
        <v>18128131.932167266</v>
      </c>
      <c r="D96" s="38">
        <v>40713000</v>
      </c>
      <c r="E96" s="39">
        <f t="shared" si="1"/>
        <v>63781469.932167262</v>
      </c>
    </row>
    <row r="97" spans="1:5" x14ac:dyDescent="0.35">
      <c r="A97" s="32" t="s">
        <v>526</v>
      </c>
      <c r="B97" s="38">
        <v>28093</v>
      </c>
      <c r="C97" s="39">
        <v>8788.7033983752845</v>
      </c>
      <c r="D97" s="38">
        <v>20000</v>
      </c>
      <c r="E97" s="39">
        <f t="shared" si="1"/>
        <v>56881.703398375284</v>
      </c>
    </row>
    <row r="98" spans="1:5" x14ac:dyDescent="0.35">
      <c r="A98" s="32" t="s">
        <v>527</v>
      </c>
      <c r="B98" s="38">
        <v>6059425</v>
      </c>
      <c r="C98" s="39">
        <v>23421744.934036408</v>
      </c>
      <c r="D98" s="38">
        <v>52602000</v>
      </c>
      <c r="E98" s="39">
        <f t="shared" si="1"/>
        <v>82083169.934036404</v>
      </c>
    </row>
    <row r="99" spans="1:5" x14ac:dyDescent="0.35">
      <c r="A99" s="32" t="s">
        <v>528</v>
      </c>
      <c r="B99" s="38">
        <v>763294</v>
      </c>
      <c r="C99" s="39">
        <v>3148037.4449147843</v>
      </c>
      <c r="D99" s="38">
        <v>7070000</v>
      </c>
      <c r="E99" s="39">
        <f t="shared" si="1"/>
        <v>10981331.444914784</v>
      </c>
    </row>
    <row r="100" spans="1:5" x14ac:dyDescent="0.35">
      <c r="A100" s="32" t="s">
        <v>529</v>
      </c>
      <c r="B100" s="38">
        <v>444251</v>
      </c>
      <c r="C100" s="39">
        <v>1718594.8449602358</v>
      </c>
      <c r="D100" s="38">
        <v>3860000</v>
      </c>
      <c r="E100" s="39">
        <f t="shared" si="1"/>
        <v>6022845.844960236</v>
      </c>
    </row>
    <row r="101" spans="1:5" x14ac:dyDescent="0.35">
      <c r="A101" s="32" t="s">
        <v>530</v>
      </c>
      <c r="B101" s="38">
        <v>150294</v>
      </c>
      <c r="C101" s="39">
        <v>580994.44475247664</v>
      </c>
      <c r="D101" s="38">
        <v>1305000</v>
      </c>
      <c r="E101" s="39">
        <f t="shared" si="1"/>
        <v>2036288.4447524766</v>
      </c>
    </row>
    <row r="102" spans="1:5" x14ac:dyDescent="0.35">
      <c r="A102" s="32" t="s">
        <v>531</v>
      </c>
      <c r="B102" s="38">
        <v>1863782</v>
      </c>
      <c r="C102" s="39">
        <v>7210077.274598944</v>
      </c>
      <c r="D102" s="38">
        <v>16193000</v>
      </c>
      <c r="E102" s="39">
        <f t="shared" si="1"/>
        <v>25266859.274598945</v>
      </c>
    </row>
    <row r="103" spans="1:5" x14ac:dyDescent="0.35">
      <c r="A103" s="32" t="s">
        <v>532</v>
      </c>
      <c r="B103" s="38">
        <v>58887</v>
      </c>
      <c r="C103" s="39">
        <v>227803.71251243947</v>
      </c>
      <c r="D103" s="38">
        <v>512000</v>
      </c>
      <c r="E103" s="39">
        <f t="shared" si="1"/>
        <v>798690.71251243947</v>
      </c>
    </row>
    <row r="104" spans="1:5" x14ac:dyDescent="0.35">
      <c r="A104" s="32" t="s">
        <v>533</v>
      </c>
      <c r="B104" s="38">
        <v>59007</v>
      </c>
      <c r="C104" s="39">
        <v>226541.67812362761</v>
      </c>
      <c r="D104" s="38">
        <v>509000</v>
      </c>
      <c r="E104" s="39">
        <f t="shared" si="1"/>
        <v>794548.67812362756</v>
      </c>
    </row>
    <row r="105" spans="1:5" x14ac:dyDescent="0.35">
      <c r="A105" s="32" t="s">
        <v>534</v>
      </c>
      <c r="B105" s="38">
        <v>26051</v>
      </c>
      <c r="C105" s="39">
        <v>0</v>
      </c>
      <c r="D105" s="40">
        <v>23949</v>
      </c>
      <c r="E105" s="39">
        <f t="shared" si="1"/>
        <v>50000</v>
      </c>
    </row>
    <row r="106" spans="1:5" x14ac:dyDescent="0.35">
      <c r="A106" s="32" t="s">
        <v>535</v>
      </c>
      <c r="B106" s="38">
        <v>320977</v>
      </c>
      <c r="C106" s="39">
        <v>1231521.1295297749</v>
      </c>
      <c r="D106" s="38">
        <v>2766000</v>
      </c>
      <c r="E106" s="39">
        <f t="shared" si="1"/>
        <v>4318498.1295297751</v>
      </c>
    </row>
    <row r="107" spans="1:5" x14ac:dyDescent="0.35">
      <c r="A107" s="32" t="s">
        <v>536</v>
      </c>
      <c r="B107" s="38">
        <v>156752</v>
      </c>
      <c r="C107" s="39">
        <v>605939.1399272139</v>
      </c>
      <c r="D107" s="38">
        <v>1361000</v>
      </c>
      <c r="E107" s="39">
        <f t="shared" si="1"/>
        <v>2123691.139927214</v>
      </c>
    </row>
    <row r="108" spans="1:5" x14ac:dyDescent="0.35">
      <c r="A108" s="32" t="s">
        <v>537</v>
      </c>
      <c r="B108" s="38">
        <v>928024</v>
      </c>
      <c r="C108" s="39">
        <v>3535316.116316543</v>
      </c>
      <c r="D108" s="38">
        <v>7940000</v>
      </c>
      <c r="E108" s="39">
        <f t="shared" si="1"/>
        <v>12403340.116316542</v>
      </c>
    </row>
    <row r="109" spans="1:5" x14ac:dyDescent="0.35">
      <c r="A109" s="32" t="s">
        <v>538</v>
      </c>
      <c r="B109" s="38">
        <v>746793</v>
      </c>
      <c r="C109" s="39">
        <v>2865136.823866046</v>
      </c>
      <c r="D109" s="38">
        <v>6435000</v>
      </c>
      <c r="E109" s="39">
        <f t="shared" si="1"/>
        <v>10046929.823866047</v>
      </c>
    </row>
    <row r="110" spans="1:5" x14ac:dyDescent="0.35">
      <c r="A110" s="32" t="s">
        <v>539</v>
      </c>
      <c r="B110" s="38">
        <v>168893</v>
      </c>
      <c r="C110" s="39">
        <v>652862.09892979031</v>
      </c>
      <c r="D110" s="38">
        <v>1466000</v>
      </c>
      <c r="E110" s="39">
        <f t="shared" si="1"/>
        <v>2287755.0989297903</v>
      </c>
    </row>
    <row r="111" spans="1:5" x14ac:dyDescent="0.35">
      <c r="A111" s="32" t="s">
        <v>540</v>
      </c>
      <c r="B111" s="38">
        <v>57134</v>
      </c>
      <c r="C111" s="39">
        <v>202058.86151386786</v>
      </c>
      <c r="D111" s="38">
        <v>454000</v>
      </c>
      <c r="E111" s="39">
        <f t="shared" si="1"/>
        <v>713192.86151386786</v>
      </c>
    </row>
    <row r="112" spans="1:5" x14ac:dyDescent="0.35">
      <c r="A112" s="32" t="s">
        <v>541</v>
      </c>
      <c r="B112" s="38">
        <v>19361</v>
      </c>
      <c r="C112" s="39">
        <v>70160.004553277147</v>
      </c>
      <c r="D112" s="38">
        <v>158000</v>
      </c>
      <c r="E112" s="39">
        <f t="shared" si="1"/>
        <v>247521.00455327716</v>
      </c>
    </row>
    <row r="113" spans="1:5" x14ac:dyDescent="0.35">
      <c r="A113" s="32" t="s">
        <v>542</v>
      </c>
      <c r="B113" s="38">
        <v>14074</v>
      </c>
      <c r="C113" s="39">
        <v>54404.090688832344</v>
      </c>
      <c r="D113" s="38">
        <v>122000</v>
      </c>
      <c r="E113" s="39">
        <f t="shared" si="1"/>
        <v>190478.09068883234</v>
      </c>
    </row>
    <row r="114" spans="1:5" x14ac:dyDescent="0.35">
      <c r="A114" s="32" t="s">
        <v>543</v>
      </c>
      <c r="B114" s="38">
        <v>68454</v>
      </c>
      <c r="C114" s="39">
        <v>114601.17943558712</v>
      </c>
      <c r="D114" s="38">
        <v>257000</v>
      </c>
      <c r="E114" s="39">
        <f t="shared" si="1"/>
        <v>440055.17943558714</v>
      </c>
    </row>
    <row r="115" spans="1:5" x14ac:dyDescent="0.35">
      <c r="A115" s="32" t="s">
        <v>544</v>
      </c>
      <c r="B115" s="38">
        <v>29706</v>
      </c>
      <c r="C115" s="39">
        <v>114835.37138402642</v>
      </c>
      <c r="D115" s="38">
        <v>258000</v>
      </c>
      <c r="E115" s="39">
        <f t="shared" si="1"/>
        <v>402541.37138402642</v>
      </c>
    </row>
    <row r="116" spans="1:5" x14ac:dyDescent="0.35">
      <c r="A116" s="32" t="s">
        <v>545</v>
      </c>
      <c r="B116" s="38">
        <v>272954</v>
      </c>
      <c r="C116" s="39">
        <v>911683.23394663644</v>
      </c>
      <c r="D116" s="38">
        <v>2048000</v>
      </c>
      <c r="E116" s="39">
        <f t="shared" si="1"/>
        <v>3232637.2339466363</v>
      </c>
    </row>
    <row r="117" spans="1:5" x14ac:dyDescent="0.35">
      <c r="A117" s="32" t="s">
        <v>546</v>
      </c>
      <c r="B117" s="38">
        <v>6218479</v>
      </c>
      <c r="C117" s="39">
        <v>24186671.13296036</v>
      </c>
      <c r="D117" s="38">
        <v>54320000</v>
      </c>
      <c r="E117" s="39">
        <f t="shared" si="1"/>
        <v>84725150.132960364</v>
      </c>
    </row>
    <row r="118" spans="1:5" x14ac:dyDescent="0.35">
      <c r="A118" s="32" t="s">
        <v>547</v>
      </c>
      <c r="B118" s="38">
        <v>113534</v>
      </c>
      <c r="C118" s="39">
        <v>228860.82894636691</v>
      </c>
      <c r="D118" s="38">
        <v>514000</v>
      </c>
      <c r="E118" s="39">
        <f t="shared" si="1"/>
        <v>856394.82894636691</v>
      </c>
    </row>
    <row r="119" spans="1:5" x14ac:dyDescent="0.35">
      <c r="A119" s="32" t="s">
        <v>548</v>
      </c>
      <c r="B119" s="38">
        <v>186647</v>
      </c>
      <c r="C119" s="39">
        <v>619509.2622728917</v>
      </c>
      <c r="D119" s="38">
        <v>1391000</v>
      </c>
      <c r="E119" s="39">
        <f t="shared" si="1"/>
        <v>2197156.2622728916</v>
      </c>
    </row>
    <row r="120" spans="1:5" x14ac:dyDescent="0.35">
      <c r="A120" s="32" t="s">
        <v>549</v>
      </c>
      <c r="B120" s="38">
        <v>533921</v>
      </c>
      <c r="C120" s="39">
        <v>2079852.188757627</v>
      </c>
      <c r="D120" s="38">
        <v>4671000</v>
      </c>
      <c r="E120" s="39">
        <f t="shared" si="1"/>
        <v>7284773.1887576273</v>
      </c>
    </row>
    <row r="121" spans="1:5" x14ac:dyDescent="0.35">
      <c r="A121" s="32" t="s">
        <v>550</v>
      </c>
      <c r="B121" s="38">
        <v>120309</v>
      </c>
      <c r="C121" s="39">
        <v>295761.66221719695</v>
      </c>
      <c r="D121" s="38">
        <v>664000</v>
      </c>
      <c r="E121" s="39">
        <f t="shared" si="1"/>
        <v>1080070.662217197</v>
      </c>
    </row>
    <row r="122" spans="1:5" x14ac:dyDescent="0.35">
      <c r="A122" s="32" t="s">
        <v>813</v>
      </c>
      <c r="B122" s="38">
        <v>0</v>
      </c>
      <c r="C122" s="39">
        <v>0</v>
      </c>
      <c r="D122" s="40">
        <v>50000</v>
      </c>
      <c r="E122" s="39">
        <f t="shared" si="1"/>
        <v>50000</v>
      </c>
    </row>
    <row r="123" spans="1:5" x14ac:dyDescent="0.35">
      <c r="A123" s="32" t="s">
        <v>551</v>
      </c>
      <c r="B123" s="38">
        <v>76457</v>
      </c>
      <c r="C123" s="39">
        <v>241604.77414060611</v>
      </c>
      <c r="D123" s="38">
        <v>543000</v>
      </c>
      <c r="E123" s="39">
        <f t="shared" si="1"/>
        <v>861061.77414060617</v>
      </c>
    </row>
    <row r="124" spans="1:5" x14ac:dyDescent="0.35">
      <c r="A124" s="32" t="s">
        <v>552</v>
      </c>
      <c r="B124" s="38">
        <v>98681</v>
      </c>
      <c r="C124" s="39">
        <v>362145.32160189026</v>
      </c>
      <c r="D124" s="38">
        <v>813000</v>
      </c>
      <c r="E124" s="39">
        <f t="shared" si="1"/>
        <v>1273826.3216018903</v>
      </c>
    </row>
    <row r="125" spans="1:5" x14ac:dyDescent="0.35">
      <c r="A125" s="32" t="s">
        <v>553</v>
      </c>
      <c r="B125" s="38">
        <v>11266</v>
      </c>
      <c r="C125" s="39">
        <v>0</v>
      </c>
      <c r="D125" s="40">
        <v>38734</v>
      </c>
      <c r="E125" s="39">
        <f t="shared" si="1"/>
        <v>50000</v>
      </c>
    </row>
    <row r="126" spans="1:5" x14ac:dyDescent="0.35">
      <c r="A126" s="32" t="s">
        <v>554</v>
      </c>
      <c r="B126" s="38">
        <v>523835</v>
      </c>
      <c r="C126" s="39">
        <v>2025656.2686896294</v>
      </c>
      <c r="D126" s="38">
        <v>4549000</v>
      </c>
      <c r="E126" s="39">
        <f t="shared" si="1"/>
        <v>7098491.2686896296</v>
      </c>
    </row>
    <row r="127" spans="1:5" x14ac:dyDescent="0.35">
      <c r="A127" s="32" t="s">
        <v>555</v>
      </c>
      <c r="B127" s="38">
        <v>1683</v>
      </c>
      <c r="C127" s="39">
        <v>0</v>
      </c>
      <c r="D127" s="40">
        <v>48317</v>
      </c>
      <c r="E127" s="39">
        <f t="shared" si="1"/>
        <v>50000</v>
      </c>
    </row>
    <row r="128" spans="1:5" x14ac:dyDescent="0.35">
      <c r="A128" s="32" t="s">
        <v>556</v>
      </c>
      <c r="B128" s="38">
        <v>125331</v>
      </c>
      <c r="C128" s="39">
        <v>484500.856663579</v>
      </c>
      <c r="D128" s="38">
        <v>1088000</v>
      </c>
      <c r="E128" s="39">
        <f t="shared" si="1"/>
        <v>1697831.8566635791</v>
      </c>
    </row>
    <row r="129" spans="1:5" x14ac:dyDescent="0.35">
      <c r="A129" s="32" t="s">
        <v>557</v>
      </c>
      <c r="B129" s="38">
        <v>48793</v>
      </c>
      <c r="C129" s="39">
        <v>171509.82290633989</v>
      </c>
      <c r="D129" s="38">
        <v>385000</v>
      </c>
      <c r="E129" s="39">
        <f t="shared" si="1"/>
        <v>605302.82290633989</v>
      </c>
    </row>
    <row r="130" spans="1:5" x14ac:dyDescent="0.35">
      <c r="A130" s="32" t="s">
        <v>558</v>
      </c>
      <c r="B130" s="38">
        <v>1123991</v>
      </c>
      <c r="C130" s="39">
        <v>4344950.2087307498</v>
      </c>
      <c r="D130" s="38">
        <v>9758000</v>
      </c>
      <c r="E130" s="39">
        <f t="shared" si="1"/>
        <v>15226941.20873075</v>
      </c>
    </row>
    <row r="131" spans="1:5" x14ac:dyDescent="0.35">
      <c r="A131" s="32" t="s">
        <v>559</v>
      </c>
      <c r="B131" s="38">
        <v>4330767</v>
      </c>
      <c r="C131" s="39">
        <v>16740144.559752423</v>
      </c>
      <c r="D131" s="38">
        <v>37596000</v>
      </c>
      <c r="E131" s="39">
        <f t="shared" si="1"/>
        <v>58666911.55975242</v>
      </c>
    </row>
    <row r="132" spans="1:5" x14ac:dyDescent="0.35">
      <c r="A132" s="32" t="s">
        <v>560</v>
      </c>
      <c r="B132" s="38">
        <v>7316630</v>
      </c>
      <c r="C132" s="39">
        <v>28281091.252182204</v>
      </c>
      <c r="D132" s="38">
        <v>63515000</v>
      </c>
      <c r="E132" s="39">
        <f t="shared" si="1"/>
        <v>99112721.252182201</v>
      </c>
    </row>
    <row r="133" spans="1:5" x14ac:dyDescent="0.35">
      <c r="A133" s="32" t="s">
        <v>561</v>
      </c>
      <c r="B133" s="38">
        <v>182518</v>
      </c>
      <c r="C133" s="39">
        <v>706075.71388072288</v>
      </c>
      <c r="D133" s="38">
        <v>1586000</v>
      </c>
      <c r="E133" s="39">
        <f t="shared" si="1"/>
        <v>2474593.7138807229</v>
      </c>
    </row>
    <row r="134" spans="1:5" x14ac:dyDescent="0.35">
      <c r="A134" s="32" t="s">
        <v>562</v>
      </c>
      <c r="B134" s="38">
        <v>411378</v>
      </c>
      <c r="C134" s="39">
        <v>1473431.6542697323</v>
      </c>
      <c r="D134" s="38">
        <v>3309000</v>
      </c>
      <c r="E134" s="39">
        <f t="shared" si="1"/>
        <v>5193809.6542697325</v>
      </c>
    </row>
    <row r="135" spans="1:5" x14ac:dyDescent="0.35">
      <c r="A135" s="32" t="s">
        <v>563</v>
      </c>
      <c r="B135" s="38">
        <v>84025</v>
      </c>
      <c r="C135" s="39">
        <v>324908.80180003966</v>
      </c>
      <c r="D135" s="38">
        <v>730000</v>
      </c>
      <c r="E135" s="39">
        <f t="shared" si="1"/>
        <v>1138933.8018000396</v>
      </c>
    </row>
    <row r="136" spans="1:5" x14ac:dyDescent="0.35">
      <c r="A136" s="32" t="s">
        <v>564</v>
      </c>
      <c r="B136" s="38">
        <v>26503</v>
      </c>
      <c r="C136" s="39">
        <v>90846.959998749691</v>
      </c>
      <c r="D136" s="38">
        <v>204000</v>
      </c>
      <c r="E136" s="39">
        <f t="shared" si="1"/>
        <v>321349.95999874966</v>
      </c>
    </row>
    <row r="137" spans="1:5" x14ac:dyDescent="0.35">
      <c r="A137" s="32" t="s">
        <v>565</v>
      </c>
      <c r="B137" s="38">
        <v>101336</v>
      </c>
      <c r="C137" s="39">
        <v>206996.40842679673</v>
      </c>
      <c r="D137" s="38">
        <v>465000</v>
      </c>
      <c r="E137" s="39">
        <f t="shared" si="1"/>
        <v>773332.40842679678</v>
      </c>
    </row>
    <row r="138" spans="1:5" x14ac:dyDescent="0.35">
      <c r="A138" s="32" t="s">
        <v>566</v>
      </c>
      <c r="B138" s="38">
        <v>92895</v>
      </c>
      <c r="C138" s="39">
        <v>329225.08951641421</v>
      </c>
      <c r="D138" s="38">
        <v>739000</v>
      </c>
      <c r="E138" s="39">
        <f t="shared" si="1"/>
        <v>1161120.0895164143</v>
      </c>
    </row>
    <row r="139" spans="1:5" x14ac:dyDescent="0.35">
      <c r="A139" s="32" t="s">
        <v>567</v>
      </c>
      <c r="B139" s="38">
        <v>27777</v>
      </c>
      <c r="C139" s="39">
        <v>106573.5998696396</v>
      </c>
      <c r="D139" s="38">
        <v>239000</v>
      </c>
      <c r="E139" s="39">
        <f t="shared" si="1"/>
        <v>373350.59986963961</v>
      </c>
    </row>
    <row r="140" spans="1:5" x14ac:dyDescent="0.35">
      <c r="A140" s="32" t="s">
        <v>568</v>
      </c>
      <c r="B140" s="38">
        <v>224975</v>
      </c>
      <c r="C140" s="39">
        <v>746857.63956866867</v>
      </c>
      <c r="D140" s="38">
        <v>1677000</v>
      </c>
      <c r="E140" s="39">
        <f t="shared" si="1"/>
        <v>2648832.6395686688</v>
      </c>
    </row>
    <row r="141" spans="1:5" x14ac:dyDescent="0.35">
      <c r="A141" s="32" t="s">
        <v>569</v>
      </c>
      <c r="B141" s="38">
        <v>620213</v>
      </c>
      <c r="C141" s="39">
        <v>2397462.0081646414</v>
      </c>
      <c r="D141" s="38">
        <v>5384000</v>
      </c>
      <c r="E141" s="39">
        <f t="shared" si="1"/>
        <v>8401675.0081646405</v>
      </c>
    </row>
    <row r="142" spans="1:5" x14ac:dyDescent="0.35">
      <c r="A142" s="32" t="s">
        <v>570</v>
      </c>
      <c r="B142" s="38">
        <v>1692887</v>
      </c>
      <c r="C142" s="39">
        <v>3406305.6267200373</v>
      </c>
      <c r="D142" s="38">
        <v>7650000</v>
      </c>
      <c r="E142" s="39">
        <f t="shared" si="1"/>
        <v>12749192.626720037</v>
      </c>
    </row>
    <row r="143" spans="1:5" x14ac:dyDescent="0.35">
      <c r="A143" s="32" t="s">
        <v>571</v>
      </c>
      <c r="B143" s="38">
        <v>198918</v>
      </c>
      <c r="C143" s="39">
        <v>839760.28444816335</v>
      </c>
      <c r="D143" s="38">
        <v>1886000</v>
      </c>
      <c r="E143" s="39">
        <f t="shared" si="1"/>
        <v>2924678.2844481636</v>
      </c>
    </row>
    <row r="144" spans="1:5" x14ac:dyDescent="0.35">
      <c r="A144" s="32" t="s">
        <v>572</v>
      </c>
      <c r="B144" s="38">
        <v>15725</v>
      </c>
      <c r="C144" s="39">
        <v>0</v>
      </c>
      <c r="D144" s="40">
        <v>34275</v>
      </c>
      <c r="E144" s="39">
        <f t="shared" si="1"/>
        <v>50000</v>
      </c>
    </row>
    <row r="145" spans="1:5" x14ac:dyDescent="0.35">
      <c r="A145" s="32" t="s">
        <v>573</v>
      </c>
      <c r="B145" s="38">
        <v>75063</v>
      </c>
      <c r="C145" s="39">
        <v>290160.57145035674</v>
      </c>
      <c r="D145" s="38">
        <v>652000</v>
      </c>
      <c r="E145" s="39">
        <f t="shared" si="1"/>
        <v>1017223.5714503567</v>
      </c>
    </row>
    <row r="146" spans="1:5" x14ac:dyDescent="0.35">
      <c r="A146" s="32" t="s">
        <v>574</v>
      </c>
      <c r="B146" s="38">
        <v>62389</v>
      </c>
      <c r="C146" s="39">
        <v>215648.49985524907</v>
      </c>
      <c r="D146" s="38">
        <v>484000</v>
      </c>
      <c r="E146" s="39">
        <f t="shared" si="1"/>
        <v>762037.49985524907</v>
      </c>
    </row>
    <row r="147" spans="1:5" x14ac:dyDescent="0.35">
      <c r="A147" s="32" t="s">
        <v>575</v>
      </c>
      <c r="B147" s="38">
        <v>2044021</v>
      </c>
      <c r="C147" s="39">
        <v>7901259.0310921166</v>
      </c>
      <c r="D147" s="38">
        <v>17745000</v>
      </c>
      <c r="E147" s="39">
        <f t="shared" si="1"/>
        <v>27690280.031092115</v>
      </c>
    </row>
    <row r="148" spans="1:5" x14ac:dyDescent="0.35">
      <c r="A148" s="32" t="s">
        <v>576</v>
      </c>
      <c r="B148" s="38">
        <v>57580</v>
      </c>
      <c r="C148" s="39">
        <v>222586.43632776369</v>
      </c>
      <c r="D148" s="38">
        <v>500000</v>
      </c>
      <c r="E148" s="39">
        <f t="shared" ref="E148:E211" si="2">SUM(B148:D148)</f>
        <v>780166.43632776372</v>
      </c>
    </row>
    <row r="149" spans="1:5" x14ac:dyDescent="0.35">
      <c r="A149" s="32" t="s">
        <v>577</v>
      </c>
      <c r="B149" s="38">
        <v>65190</v>
      </c>
      <c r="C149" s="39">
        <v>261816.84035729896</v>
      </c>
      <c r="D149" s="38">
        <v>588000</v>
      </c>
      <c r="E149" s="39">
        <f t="shared" si="2"/>
        <v>915006.84035729896</v>
      </c>
    </row>
    <row r="150" spans="1:5" x14ac:dyDescent="0.35">
      <c r="A150" s="32" t="s">
        <v>578</v>
      </c>
      <c r="B150" s="38">
        <v>17513</v>
      </c>
      <c r="C150" s="39">
        <v>59998.67612377146</v>
      </c>
      <c r="D150" s="38">
        <v>135000</v>
      </c>
      <c r="E150" s="39">
        <f t="shared" si="2"/>
        <v>212511.67612377147</v>
      </c>
    </row>
    <row r="151" spans="1:5" x14ac:dyDescent="0.35">
      <c r="A151" s="32" t="s">
        <v>579</v>
      </c>
      <c r="B151" s="38">
        <v>168044</v>
      </c>
      <c r="C151" s="39">
        <v>649550.88499213452</v>
      </c>
      <c r="D151" s="38">
        <v>1459000</v>
      </c>
      <c r="E151" s="39">
        <f t="shared" si="2"/>
        <v>2276594.8849921348</v>
      </c>
    </row>
    <row r="152" spans="1:5" x14ac:dyDescent="0.35">
      <c r="A152" s="32" t="s">
        <v>580</v>
      </c>
      <c r="B152" s="38">
        <v>273982</v>
      </c>
      <c r="C152" s="39">
        <v>1112571.1357183077</v>
      </c>
      <c r="D152" s="38">
        <v>2499000</v>
      </c>
      <c r="E152" s="39">
        <f t="shared" si="2"/>
        <v>3885553.1357183075</v>
      </c>
    </row>
    <row r="153" spans="1:5" x14ac:dyDescent="0.35">
      <c r="A153" s="32" t="s">
        <v>581</v>
      </c>
      <c r="B153" s="38">
        <v>306447</v>
      </c>
      <c r="C153" s="39">
        <v>1184568.8965336434</v>
      </c>
      <c r="D153" s="38">
        <v>2660000</v>
      </c>
      <c r="E153" s="39">
        <f t="shared" si="2"/>
        <v>4151015.8965336434</v>
      </c>
    </row>
    <row r="154" spans="1:5" x14ac:dyDescent="0.35">
      <c r="A154" s="32" t="s">
        <v>582</v>
      </c>
      <c r="B154" s="38">
        <v>38051</v>
      </c>
      <c r="C154" s="39">
        <v>0</v>
      </c>
      <c r="D154" s="40">
        <v>11949</v>
      </c>
      <c r="E154" s="39">
        <f t="shared" si="2"/>
        <v>50000</v>
      </c>
    </row>
    <row r="155" spans="1:5" x14ac:dyDescent="0.35">
      <c r="A155" s="32" t="s">
        <v>583</v>
      </c>
      <c r="B155" s="38">
        <v>124575</v>
      </c>
      <c r="C155" s="39">
        <v>413556.95961622027</v>
      </c>
      <c r="D155" s="38">
        <v>929000</v>
      </c>
      <c r="E155" s="39">
        <f t="shared" si="2"/>
        <v>1467131.9596162203</v>
      </c>
    </row>
    <row r="156" spans="1:5" x14ac:dyDescent="0.35">
      <c r="A156" s="32" t="s">
        <v>584</v>
      </c>
      <c r="B156" s="38">
        <v>62120</v>
      </c>
      <c r="C156" s="39">
        <v>254934.19920594362</v>
      </c>
      <c r="D156" s="38">
        <v>573000</v>
      </c>
      <c r="E156" s="39">
        <f t="shared" si="2"/>
        <v>890054.19920594362</v>
      </c>
    </row>
    <row r="157" spans="1:5" x14ac:dyDescent="0.35">
      <c r="A157" s="32" t="s">
        <v>585</v>
      </c>
      <c r="B157" s="38">
        <v>188712</v>
      </c>
      <c r="C157" s="39">
        <v>722459.39227362315</v>
      </c>
      <c r="D157" s="38">
        <v>1623000</v>
      </c>
      <c r="E157" s="39">
        <f t="shared" si="2"/>
        <v>2534171.392273623</v>
      </c>
    </row>
    <row r="158" spans="1:5" x14ac:dyDescent="0.35">
      <c r="A158" s="32" t="s">
        <v>586</v>
      </c>
      <c r="B158" s="38">
        <v>1347298</v>
      </c>
      <c r="C158" s="39">
        <v>5212049.1504932521</v>
      </c>
      <c r="D158" s="38">
        <v>11706000</v>
      </c>
      <c r="E158" s="39">
        <f t="shared" si="2"/>
        <v>18265347.150493253</v>
      </c>
    </row>
    <row r="159" spans="1:5" x14ac:dyDescent="0.35">
      <c r="A159" s="32" t="s">
        <v>587</v>
      </c>
      <c r="B159" s="38">
        <v>135033</v>
      </c>
      <c r="C159" s="39">
        <v>466744.5532395484</v>
      </c>
      <c r="D159" s="38">
        <v>1048000</v>
      </c>
      <c r="E159" s="39">
        <f t="shared" si="2"/>
        <v>1649777.5532395483</v>
      </c>
    </row>
    <row r="160" spans="1:5" x14ac:dyDescent="0.35">
      <c r="A160" s="32" t="s">
        <v>588</v>
      </c>
      <c r="B160" s="38">
        <v>963669</v>
      </c>
      <c r="C160" s="39">
        <v>3725011.5945523861</v>
      </c>
      <c r="D160" s="38">
        <v>8366000</v>
      </c>
      <c r="E160" s="39">
        <f t="shared" si="2"/>
        <v>13054680.594552387</v>
      </c>
    </row>
    <row r="161" spans="1:5" x14ac:dyDescent="0.35">
      <c r="A161" s="32" t="s">
        <v>589</v>
      </c>
      <c r="B161" s="38">
        <v>183906</v>
      </c>
      <c r="C161" s="39">
        <v>710896.16481943207</v>
      </c>
      <c r="D161" s="38">
        <v>1597000</v>
      </c>
      <c r="E161" s="39">
        <f t="shared" si="2"/>
        <v>2491802.164819432</v>
      </c>
    </row>
    <row r="162" spans="1:5" x14ac:dyDescent="0.35">
      <c r="A162" s="32" t="s">
        <v>590</v>
      </c>
      <c r="B162" s="38">
        <v>84354</v>
      </c>
      <c r="C162" s="39">
        <v>315033.70797418198</v>
      </c>
      <c r="D162" s="38">
        <v>708000</v>
      </c>
      <c r="E162" s="39">
        <f t="shared" si="2"/>
        <v>1107387.707974182</v>
      </c>
    </row>
    <row r="163" spans="1:5" x14ac:dyDescent="0.35">
      <c r="A163" s="32" t="s">
        <v>591</v>
      </c>
      <c r="B163" s="38">
        <v>231700</v>
      </c>
      <c r="C163" s="39">
        <v>897703.27569118969</v>
      </c>
      <c r="D163" s="38">
        <v>2016000</v>
      </c>
      <c r="E163" s="39">
        <f t="shared" si="2"/>
        <v>3145403.2756911898</v>
      </c>
    </row>
    <row r="164" spans="1:5" x14ac:dyDescent="0.35">
      <c r="A164" s="32" t="s">
        <v>592</v>
      </c>
      <c r="B164" s="38">
        <v>188411</v>
      </c>
      <c r="C164" s="39">
        <v>728304.43298675423</v>
      </c>
      <c r="D164" s="38">
        <v>1636000</v>
      </c>
      <c r="E164" s="39">
        <f t="shared" si="2"/>
        <v>2552715.432986754</v>
      </c>
    </row>
    <row r="165" spans="1:5" x14ac:dyDescent="0.35">
      <c r="A165" s="32" t="s">
        <v>593</v>
      </c>
      <c r="B165" s="38">
        <v>13620</v>
      </c>
      <c r="C165" s="39">
        <v>52650.903741488051</v>
      </c>
      <c r="D165" s="38">
        <v>118000</v>
      </c>
      <c r="E165" s="39">
        <f t="shared" si="2"/>
        <v>184270.90374148806</v>
      </c>
    </row>
    <row r="166" spans="1:5" x14ac:dyDescent="0.35">
      <c r="A166" s="32" t="s">
        <v>594</v>
      </c>
      <c r="B166" s="38">
        <v>513248</v>
      </c>
      <c r="C166" s="39">
        <v>1894960.898130741</v>
      </c>
      <c r="D166" s="38">
        <v>4256000</v>
      </c>
      <c r="E166" s="39">
        <f t="shared" si="2"/>
        <v>6664208.898130741</v>
      </c>
    </row>
    <row r="167" spans="1:5" x14ac:dyDescent="0.35">
      <c r="A167" s="32" t="s">
        <v>595</v>
      </c>
      <c r="B167" s="38">
        <v>172232</v>
      </c>
      <c r="C167" s="39">
        <v>1063800.6624558212</v>
      </c>
      <c r="D167" s="38">
        <v>2389000</v>
      </c>
      <c r="E167" s="39">
        <f t="shared" si="2"/>
        <v>3625032.6624558214</v>
      </c>
    </row>
    <row r="168" spans="1:5" x14ac:dyDescent="0.35">
      <c r="A168" s="32" t="s">
        <v>596</v>
      </c>
      <c r="B168" s="38">
        <v>88093</v>
      </c>
      <c r="C168" s="39">
        <v>309598.50317081966</v>
      </c>
      <c r="D168" s="38">
        <v>695000</v>
      </c>
      <c r="E168" s="39">
        <f t="shared" si="2"/>
        <v>1092691.5031708197</v>
      </c>
    </row>
    <row r="169" spans="1:5" x14ac:dyDescent="0.35">
      <c r="A169" s="32" t="s">
        <v>597</v>
      </c>
      <c r="B169" s="38">
        <v>1647720</v>
      </c>
      <c r="C169" s="39">
        <v>6369383.4750229735</v>
      </c>
      <c r="D169" s="38">
        <v>14305000</v>
      </c>
      <c r="E169" s="39">
        <f t="shared" si="2"/>
        <v>22322103.475022972</v>
      </c>
    </row>
    <row r="170" spans="1:5" x14ac:dyDescent="0.35">
      <c r="A170" s="32" t="s">
        <v>598</v>
      </c>
      <c r="B170" s="38">
        <v>107903</v>
      </c>
      <c r="C170" s="39">
        <v>417356.07344645797</v>
      </c>
      <c r="D170" s="38">
        <v>937000</v>
      </c>
      <c r="E170" s="39">
        <f t="shared" si="2"/>
        <v>1462259.073446458</v>
      </c>
    </row>
    <row r="171" spans="1:5" x14ac:dyDescent="0.35">
      <c r="A171" s="32" t="s">
        <v>599</v>
      </c>
      <c r="B171" s="38">
        <v>408802</v>
      </c>
      <c r="C171" s="39">
        <v>1568451.7846830327</v>
      </c>
      <c r="D171" s="38">
        <v>3523000</v>
      </c>
      <c r="E171" s="39">
        <f t="shared" si="2"/>
        <v>5500253.7846830329</v>
      </c>
    </row>
    <row r="172" spans="1:5" x14ac:dyDescent="0.35">
      <c r="A172" s="32" t="s">
        <v>600</v>
      </c>
      <c r="B172" s="38">
        <v>488092</v>
      </c>
      <c r="C172" s="39">
        <v>2225838.3419500324</v>
      </c>
      <c r="D172" s="38">
        <v>4999000</v>
      </c>
      <c r="E172" s="39">
        <f t="shared" si="2"/>
        <v>7712930.3419500329</v>
      </c>
    </row>
    <row r="173" spans="1:5" x14ac:dyDescent="0.35">
      <c r="A173" s="41" t="s">
        <v>601</v>
      </c>
      <c r="B173" s="38">
        <v>26209</v>
      </c>
      <c r="C173" s="39">
        <v>0</v>
      </c>
      <c r="D173" s="40">
        <v>23791</v>
      </c>
      <c r="E173" s="39">
        <f t="shared" si="2"/>
        <v>50000</v>
      </c>
    </row>
    <row r="174" spans="1:5" x14ac:dyDescent="0.35">
      <c r="A174" s="32" t="s">
        <v>602</v>
      </c>
      <c r="B174" s="38">
        <v>1318445</v>
      </c>
      <c r="C174" s="39">
        <v>4709235.784528099</v>
      </c>
      <c r="D174" s="38">
        <v>10576000</v>
      </c>
      <c r="E174" s="39">
        <f t="shared" si="2"/>
        <v>16603680.784528099</v>
      </c>
    </row>
    <row r="175" spans="1:5" x14ac:dyDescent="0.35">
      <c r="A175" s="32" t="s">
        <v>603</v>
      </c>
      <c r="B175" s="38">
        <v>2412215</v>
      </c>
      <c r="C175" s="39">
        <v>9517154.2013298143</v>
      </c>
      <c r="D175" s="38">
        <v>21374000</v>
      </c>
      <c r="E175" s="39">
        <f t="shared" si="2"/>
        <v>33303369.201329812</v>
      </c>
    </row>
    <row r="176" spans="1:5" x14ac:dyDescent="0.35">
      <c r="A176" s="32" t="s">
        <v>604</v>
      </c>
      <c r="B176" s="38">
        <v>273928</v>
      </c>
      <c r="C176" s="39">
        <v>964243.06304150925</v>
      </c>
      <c r="D176" s="38">
        <v>2166000</v>
      </c>
      <c r="E176" s="39">
        <f t="shared" si="2"/>
        <v>3404171.0630415091</v>
      </c>
    </row>
    <row r="177" spans="1:5" x14ac:dyDescent="0.35">
      <c r="A177" s="32" t="s">
        <v>605</v>
      </c>
      <c r="B177" s="38">
        <v>103855</v>
      </c>
      <c r="C177" s="39">
        <v>401473.30560994189</v>
      </c>
      <c r="D177" s="38">
        <v>902000</v>
      </c>
      <c r="E177" s="39">
        <f t="shared" si="2"/>
        <v>1407328.3056099419</v>
      </c>
    </row>
    <row r="178" spans="1:5" x14ac:dyDescent="0.35">
      <c r="A178" s="32" t="s">
        <v>606</v>
      </c>
      <c r="B178" s="38">
        <v>62606</v>
      </c>
      <c r="C178" s="39">
        <v>242190.25401170438</v>
      </c>
      <c r="D178" s="38">
        <v>544000</v>
      </c>
      <c r="E178" s="39">
        <f t="shared" si="2"/>
        <v>848796.25401170435</v>
      </c>
    </row>
    <row r="179" spans="1:5" x14ac:dyDescent="0.35">
      <c r="A179" s="32" t="s">
        <v>607</v>
      </c>
      <c r="B179" s="38">
        <v>126312</v>
      </c>
      <c r="C179" s="39">
        <v>488586.20509746479</v>
      </c>
      <c r="D179" s="38">
        <v>1097000</v>
      </c>
      <c r="E179" s="39">
        <f t="shared" si="2"/>
        <v>1711898.2050974648</v>
      </c>
    </row>
    <row r="180" spans="1:5" x14ac:dyDescent="0.35">
      <c r="A180" s="32" t="s">
        <v>608</v>
      </c>
      <c r="B180" s="38">
        <v>328836</v>
      </c>
      <c r="C180" s="39">
        <v>1271915.9879696057</v>
      </c>
      <c r="D180" s="38">
        <v>2857000</v>
      </c>
      <c r="E180" s="39">
        <f t="shared" si="2"/>
        <v>4457751.9879696053</v>
      </c>
    </row>
    <row r="181" spans="1:5" x14ac:dyDescent="0.35">
      <c r="A181" s="32" t="s">
        <v>609</v>
      </c>
      <c r="B181" s="38">
        <v>418204</v>
      </c>
      <c r="C181" s="39">
        <v>1616614.0094127674</v>
      </c>
      <c r="D181" s="38">
        <v>3631000</v>
      </c>
      <c r="E181" s="39">
        <f t="shared" si="2"/>
        <v>5665818.0094127674</v>
      </c>
    </row>
    <row r="182" spans="1:5" x14ac:dyDescent="0.35">
      <c r="A182" s="32" t="s">
        <v>610</v>
      </c>
      <c r="B182" s="38">
        <v>285267</v>
      </c>
      <c r="C182" s="39">
        <v>1146971.3308112824</v>
      </c>
      <c r="D182" s="38">
        <v>2576000</v>
      </c>
      <c r="E182" s="39">
        <f t="shared" si="2"/>
        <v>4008238.3308112826</v>
      </c>
    </row>
    <row r="183" spans="1:5" x14ac:dyDescent="0.35">
      <c r="A183" s="32" t="s">
        <v>611</v>
      </c>
      <c r="B183" s="38">
        <v>130576</v>
      </c>
      <c r="C183" s="39">
        <v>547469.21680019901</v>
      </c>
      <c r="D183" s="38">
        <v>1230000</v>
      </c>
      <c r="E183" s="39">
        <f t="shared" si="2"/>
        <v>1908045.2168001989</v>
      </c>
    </row>
    <row r="184" spans="1:5" x14ac:dyDescent="0.35">
      <c r="A184" s="32" t="s">
        <v>612</v>
      </c>
      <c r="B184" s="38">
        <v>772044</v>
      </c>
      <c r="C184" s="39">
        <v>2825542.1212500497</v>
      </c>
      <c r="D184" s="38">
        <v>6346000</v>
      </c>
      <c r="E184" s="39">
        <f t="shared" si="2"/>
        <v>9943586.1212500501</v>
      </c>
    </row>
    <row r="185" spans="1:5" x14ac:dyDescent="0.35">
      <c r="A185" s="32" t="s">
        <v>613</v>
      </c>
      <c r="B185" s="38">
        <v>555471</v>
      </c>
      <c r="C185" s="39">
        <v>2147201.8899296322</v>
      </c>
      <c r="D185" s="38">
        <v>4822000</v>
      </c>
      <c r="E185" s="39">
        <f t="shared" si="2"/>
        <v>7524672.8899296317</v>
      </c>
    </row>
    <row r="186" spans="1:5" x14ac:dyDescent="0.35">
      <c r="A186" s="32" t="s">
        <v>614</v>
      </c>
      <c r="B186" s="38">
        <v>490972</v>
      </c>
      <c r="C186" s="39">
        <v>1980785.7419018475</v>
      </c>
      <c r="D186" s="38">
        <v>4449000</v>
      </c>
      <c r="E186" s="39">
        <f t="shared" si="2"/>
        <v>6920757.7419018475</v>
      </c>
    </row>
    <row r="187" spans="1:5" x14ac:dyDescent="0.35">
      <c r="A187" s="32" t="s">
        <v>615</v>
      </c>
      <c r="B187" s="38">
        <v>26148</v>
      </c>
      <c r="C187" s="39">
        <v>55649.861747891468</v>
      </c>
      <c r="D187" s="38">
        <v>125000</v>
      </c>
      <c r="E187" s="39">
        <f t="shared" si="2"/>
        <v>206797.86174789147</v>
      </c>
    </row>
    <row r="188" spans="1:5" x14ac:dyDescent="0.35">
      <c r="A188" s="32" t="s">
        <v>616</v>
      </c>
      <c r="B188" s="38">
        <v>2107760</v>
      </c>
      <c r="C188" s="39">
        <v>7461592.9218908641</v>
      </c>
      <c r="D188" s="38">
        <v>16758000</v>
      </c>
      <c r="E188" s="39">
        <f t="shared" si="2"/>
        <v>26327352.921890862</v>
      </c>
    </row>
    <row r="189" spans="1:5" x14ac:dyDescent="0.35">
      <c r="A189" s="32" t="s">
        <v>617</v>
      </c>
      <c r="B189" s="38">
        <v>71635</v>
      </c>
      <c r="C189" s="39">
        <v>276948.24235923891</v>
      </c>
      <c r="D189" s="38">
        <v>622000</v>
      </c>
      <c r="E189" s="39">
        <f t="shared" si="2"/>
        <v>970583.24235923891</v>
      </c>
    </row>
    <row r="190" spans="1:5" x14ac:dyDescent="0.35">
      <c r="A190" s="32" t="s">
        <v>618</v>
      </c>
      <c r="B190" s="38">
        <v>543139</v>
      </c>
      <c r="C190" s="39">
        <v>2100308.2049206109</v>
      </c>
      <c r="D190" s="38">
        <v>4717000</v>
      </c>
      <c r="E190" s="39">
        <f t="shared" si="2"/>
        <v>7360447.2049206104</v>
      </c>
    </row>
    <row r="191" spans="1:5" x14ac:dyDescent="0.35">
      <c r="A191" s="32" t="s">
        <v>619</v>
      </c>
      <c r="B191" s="38">
        <v>771228</v>
      </c>
      <c r="C191" s="39">
        <v>2981341.5676152525</v>
      </c>
      <c r="D191" s="38">
        <v>6696000</v>
      </c>
      <c r="E191" s="39">
        <f t="shared" si="2"/>
        <v>10448569.567615252</v>
      </c>
    </row>
    <row r="192" spans="1:5" x14ac:dyDescent="0.35">
      <c r="A192" s="32" t="s">
        <v>620</v>
      </c>
      <c r="B192" s="38">
        <v>10772</v>
      </c>
      <c r="C192" s="39">
        <v>0</v>
      </c>
      <c r="D192" s="40">
        <v>50593</v>
      </c>
      <c r="E192" s="39">
        <f t="shared" si="2"/>
        <v>61365</v>
      </c>
    </row>
    <row r="193" spans="1:5" x14ac:dyDescent="0.35">
      <c r="A193" s="32" t="s">
        <v>621</v>
      </c>
      <c r="B193" s="38">
        <v>140616</v>
      </c>
      <c r="C193" s="39">
        <v>543533.49100003834</v>
      </c>
      <c r="D193" s="38">
        <v>1221000</v>
      </c>
      <c r="E193" s="39">
        <f t="shared" si="2"/>
        <v>1905149.4910000383</v>
      </c>
    </row>
    <row r="194" spans="1:5" x14ac:dyDescent="0.35">
      <c r="A194" s="32" t="s">
        <v>622</v>
      </c>
      <c r="B194" s="38">
        <v>215741</v>
      </c>
      <c r="C194" s="39">
        <v>833970.53905619145</v>
      </c>
      <c r="D194" s="38">
        <v>1873000</v>
      </c>
      <c r="E194" s="39">
        <f t="shared" si="2"/>
        <v>2922711.5390561912</v>
      </c>
    </row>
    <row r="195" spans="1:5" x14ac:dyDescent="0.35">
      <c r="A195" s="32" t="s">
        <v>623</v>
      </c>
      <c r="B195" s="38">
        <v>222276</v>
      </c>
      <c r="C195" s="39">
        <v>859878.02335229039</v>
      </c>
      <c r="D195" s="38">
        <v>1931000</v>
      </c>
      <c r="E195" s="39">
        <f t="shared" si="2"/>
        <v>3013154.0233522905</v>
      </c>
    </row>
    <row r="196" spans="1:5" x14ac:dyDescent="0.35">
      <c r="A196" s="32" t="s">
        <v>624</v>
      </c>
      <c r="B196" s="38">
        <v>40905</v>
      </c>
      <c r="C196" s="39">
        <v>158131.60785174419</v>
      </c>
      <c r="D196" s="38">
        <v>355000</v>
      </c>
      <c r="E196" s="39">
        <f t="shared" si="2"/>
        <v>554036.60785174416</v>
      </c>
    </row>
    <row r="197" spans="1:5" x14ac:dyDescent="0.35">
      <c r="A197" s="32" t="s">
        <v>625</v>
      </c>
      <c r="B197" s="38">
        <v>341526</v>
      </c>
      <c r="C197" s="39">
        <v>1710417.6427605634</v>
      </c>
      <c r="D197" s="38">
        <v>3841000</v>
      </c>
      <c r="E197" s="39">
        <f t="shared" si="2"/>
        <v>5892943.6427605636</v>
      </c>
    </row>
    <row r="198" spans="1:5" x14ac:dyDescent="0.35">
      <c r="A198" s="32" t="s">
        <v>626</v>
      </c>
      <c r="B198" s="38">
        <v>1233113</v>
      </c>
      <c r="C198" s="39">
        <v>4766472.9472598573</v>
      </c>
      <c r="D198" s="38">
        <v>10705000</v>
      </c>
      <c r="E198" s="39">
        <f t="shared" si="2"/>
        <v>16704585.947259858</v>
      </c>
    </row>
    <row r="199" spans="1:5" x14ac:dyDescent="0.35">
      <c r="A199" s="32" t="s">
        <v>627</v>
      </c>
      <c r="B199" s="38">
        <v>526762</v>
      </c>
      <c r="C199" s="39">
        <v>2036224.1803629536</v>
      </c>
      <c r="D199" s="38">
        <v>4573000</v>
      </c>
      <c r="E199" s="39">
        <f t="shared" si="2"/>
        <v>7135986.1803629538</v>
      </c>
    </row>
    <row r="200" spans="1:5" x14ac:dyDescent="0.35">
      <c r="A200" s="32" t="s">
        <v>628</v>
      </c>
      <c r="B200" s="38">
        <v>114472</v>
      </c>
      <c r="C200" s="39">
        <v>430145.55596400483</v>
      </c>
      <c r="D200" s="38">
        <v>966000</v>
      </c>
      <c r="E200" s="39">
        <f t="shared" si="2"/>
        <v>1510617.5559640047</v>
      </c>
    </row>
    <row r="201" spans="1:5" x14ac:dyDescent="0.35">
      <c r="A201" s="32" t="s">
        <v>629</v>
      </c>
      <c r="B201" s="38">
        <v>29344</v>
      </c>
      <c r="C201" s="39">
        <v>103145.28995776412</v>
      </c>
      <c r="D201" s="38">
        <v>232000</v>
      </c>
      <c r="E201" s="39">
        <f t="shared" si="2"/>
        <v>364489.28995776409</v>
      </c>
    </row>
    <row r="202" spans="1:5" x14ac:dyDescent="0.35">
      <c r="A202" s="32" t="s">
        <v>630</v>
      </c>
      <c r="B202" s="38">
        <v>104948</v>
      </c>
      <c r="C202" s="39">
        <v>348780.11721109675</v>
      </c>
      <c r="D202" s="38">
        <v>783000</v>
      </c>
      <c r="E202" s="39">
        <f t="shared" si="2"/>
        <v>1236728.1172110967</v>
      </c>
    </row>
    <row r="203" spans="1:5" x14ac:dyDescent="0.35">
      <c r="A203" s="32" t="s">
        <v>631</v>
      </c>
      <c r="B203" s="38">
        <v>21331</v>
      </c>
      <c r="C203" s="39">
        <v>82516.882499401399</v>
      </c>
      <c r="D203" s="38">
        <v>185000</v>
      </c>
      <c r="E203" s="39">
        <f t="shared" si="2"/>
        <v>288847.8824994014</v>
      </c>
    </row>
    <row r="204" spans="1:5" x14ac:dyDescent="0.35">
      <c r="A204" s="32" t="s">
        <v>632</v>
      </c>
      <c r="B204" s="38">
        <v>36155</v>
      </c>
      <c r="C204" s="39">
        <v>135649.18080157027</v>
      </c>
      <c r="D204" s="38">
        <v>305000</v>
      </c>
      <c r="E204" s="39">
        <f t="shared" si="2"/>
        <v>476804.1808015703</v>
      </c>
    </row>
    <row r="205" spans="1:5" x14ac:dyDescent="0.35">
      <c r="A205" s="32" t="s">
        <v>633</v>
      </c>
      <c r="B205" s="38">
        <v>79679</v>
      </c>
      <c r="C205" s="39">
        <v>308014.45485290373</v>
      </c>
      <c r="D205" s="38">
        <v>692000</v>
      </c>
      <c r="E205" s="39">
        <f t="shared" si="2"/>
        <v>1079693.4548529037</v>
      </c>
    </row>
    <row r="206" spans="1:5" x14ac:dyDescent="0.35">
      <c r="A206" s="32" t="s">
        <v>634</v>
      </c>
      <c r="B206" s="38">
        <v>298427</v>
      </c>
      <c r="C206" s="39">
        <v>1445019.6171917131</v>
      </c>
      <c r="D206" s="38">
        <v>3245000</v>
      </c>
      <c r="E206" s="39">
        <f t="shared" si="2"/>
        <v>4988446.6171917133</v>
      </c>
    </row>
    <row r="207" spans="1:5" x14ac:dyDescent="0.35">
      <c r="A207" s="32" t="s">
        <v>635</v>
      </c>
      <c r="B207" s="38">
        <v>325495</v>
      </c>
      <c r="C207" s="39">
        <v>1183036.8908709362</v>
      </c>
      <c r="D207" s="38">
        <v>2657000</v>
      </c>
      <c r="E207" s="39">
        <f t="shared" si="2"/>
        <v>4165531.8908709362</v>
      </c>
    </row>
    <row r="208" spans="1:5" x14ac:dyDescent="0.35">
      <c r="A208" s="32" t="s">
        <v>636</v>
      </c>
      <c r="B208" s="38">
        <v>1170074</v>
      </c>
      <c r="C208" s="39">
        <v>4526452.2214371664</v>
      </c>
      <c r="D208" s="38">
        <v>10166000</v>
      </c>
      <c r="E208" s="39">
        <f t="shared" si="2"/>
        <v>15862526.221437167</v>
      </c>
    </row>
    <row r="209" spans="1:5" x14ac:dyDescent="0.35">
      <c r="A209" s="32" t="s">
        <v>637</v>
      </c>
      <c r="B209" s="38">
        <v>24703</v>
      </c>
      <c r="C209" s="39">
        <v>8775.6927345731001</v>
      </c>
      <c r="D209" s="38">
        <v>20000</v>
      </c>
      <c r="E209" s="39">
        <f t="shared" si="2"/>
        <v>53478.692734573102</v>
      </c>
    </row>
    <row r="210" spans="1:5" x14ac:dyDescent="0.35">
      <c r="A210" s="32" t="s">
        <v>638</v>
      </c>
      <c r="B210" s="38">
        <v>48916</v>
      </c>
      <c r="C210" s="39">
        <v>93777.612020191649</v>
      </c>
      <c r="D210" s="38">
        <v>211000</v>
      </c>
      <c r="E210" s="39">
        <f t="shared" si="2"/>
        <v>353693.61202019162</v>
      </c>
    </row>
    <row r="211" spans="1:5" x14ac:dyDescent="0.35">
      <c r="A211" s="32" t="s">
        <v>639</v>
      </c>
      <c r="B211" s="38">
        <v>4226988</v>
      </c>
      <c r="C211" s="39">
        <v>16339019.289399192</v>
      </c>
      <c r="D211" s="38">
        <v>36695000</v>
      </c>
      <c r="E211" s="39">
        <f t="shared" si="2"/>
        <v>57261007.289399192</v>
      </c>
    </row>
    <row r="212" spans="1:5" x14ac:dyDescent="0.35">
      <c r="A212" s="32" t="s">
        <v>640</v>
      </c>
      <c r="B212" s="38">
        <v>73036</v>
      </c>
      <c r="C212" s="39">
        <v>282497.29047087039</v>
      </c>
      <c r="D212" s="38">
        <v>634000</v>
      </c>
      <c r="E212" s="39">
        <f t="shared" ref="E212:E275" si="3">SUM(B212:D212)</f>
        <v>989533.29047087044</v>
      </c>
    </row>
    <row r="213" spans="1:5" x14ac:dyDescent="0.35">
      <c r="A213" s="32" t="s">
        <v>641</v>
      </c>
      <c r="B213" s="38">
        <v>13812</v>
      </c>
      <c r="C213" s="39">
        <v>49339.689803832232</v>
      </c>
      <c r="D213" s="38">
        <v>111000</v>
      </c>
      <c r="E213" s="39">
        <f t="shared" si="3"/>
        <v>174151.68980383224</v>
      </c>
    </row>
    <row r="214" spans="1:5" x14ac:dyDescent="0.35">
      <c r="A214" s="32" t="s">
        <v>642</v>
      </c>
      <c r="B214" s="38">
        <v>34938</v>
      </c>
      <c r="C214" s="39">
        <v>125787.09763951479</v>
      </c>
      <c r="D214" s="38">
        <v>282000</v>
      </c>
      <c r="E214" s="39">
        <f t="shared" si="3"/>
        <v>442725.09763951477</v>
      </c>
    </row>
    <row r="215" spans="1:5" x14ac:dyDescent="0.35">
      <c r="A215" s="32" t="s">
        <v>643</v>
      </c>
      <c r="B215" s="38">
        <v>628658</v>
      </c>
      <c r="C215" s="39">
        <v>1265905.0612929966</v>
      </c>
      <c r="D215" s="38">
        <v>2843000</v>
      </c>
      <c r="E215" s="39">
        <f t="shared" si="3"/>
        <v>4737563.0612929966</v>
      </c>
    </row>
    <row r="216" spans="1:5" x14ac:dyDescent="0.35">
      <c r="A216" s="32" t="s">
        <v>812</v>
      </c>
      <c r="B216" s="38">
        <v>0</v>
      </c>
      <c r="C216" s="39">
        <v>0</v>
      </c>
      <c r="D216" s="40">
        <v>50000</v>
      </c>
      <c r="E216" s="39">
        <f t="shared" si="3"/>
        <v>50000</v>
      </c>
    </row>
    <row r="217" spans="1:5" x14ac:dyDescent="0.35">
      <c r="A217" s="32" t="s">
        <v>644</v>
      </c>
      <c r="B217" s="38">
        <v>301564</v>
      </c>
      <c r="C217" s="39">
        <v>1416405.9148247598</v>
      </c>
      <c r="D217" s="38">
        <v>3181000</v>
      </c>
      <c r="E217" s="39">
        <f t="shared" si="3"/>
        <v>4898969.9148247596</v>
      </c>
    </row>
    <row r="218" spans="1:5" x14ac:dyDescent="0.35">
      <c r="A218" s="32" t="s">
        <v>645</v>
      </c>
      <c r="B218" s="38">
        <v>75043</v>
      </c>
      <c r="C218" s="39">
        <v>290085.76013349422</v>
      </c>
      <c r="D218" s="38">
        <v>651000</v>
      </c>
      <c r="E218" s="39">
        <f t="shared" si="3"/>
        <v>1016128.7601334942</v>
      </c>
    </row>
    <row r="219" spans="1:5" x14ac:dyDescent="0.35">
      <c r="A219" s="32" t="s">
        <v>646</v>
      </c>
      <c r="B219" s="38">
        <v>1256512</v>
      </c>
      <c r="C219" s="39">
        <v>4857075.9573123157</v>
      </c>
      <c r="D219" s="38">
        <v>10908000</v>
      </c>
      <c r="E219" s="39">
        <f t="shared" si="3"/>
        <v>17021587.957312316</v>
      </c>
    </row>
    <row r="220" spans="1:5" x14ac:dyDescent="0.35">
      <c r="A220" s="32" t="s">
        <v>647</v>
      </c>
      <c r="B220" s="38">
        <v>368513</v>
      </c>
      <c r="C220" s="39">
        <v>1489707.9946862645</v>
      </c>
      <c r="D220" s="38">
        <v>3346000</v>
      </c>
      <c r="E220" s="39">
        <f t="shared" si="3"/>
        <v>5204220.9946862645</v>
      </c>
    </row>
    <row r="221" spans="1:5" x14ac:dyDescent="0.35">
      <c r="A221" s="32" t="s">
        <v>648</v>
      </c>
      <c r="B221" s="38">
        <v>61730</v>
      </c>
      <c r="C221" s="39">
        <v>238800.97609123547</v>
      </c>
      <c r="D221" s="38">
        <v>536000</v>
      </c>
      <c r="E221" s="39">
        <f t="shared" si="3"/>
        <v>836530.97609123541</v>
      </c>
    </row>
    <row r="222" spans="1:5" x14ac:dyDescent="0.35">
      <c r="A222" s="32" t="s">
        <v>649</v>
      </c>
      <c r="B222" s="38">
        <v>169681</v>
      </c>
      <c r="C222" s="39">
        <v>417668.32937771041</v>
      </c>
      <c r="D222" s="38">
        <v>938000</v>
      </c>
      <c r="E222" s="39">
        <f t="shared" si="3"/>
        <v>1525349.3293777104</v>
      </c>
    </row>
    <row r="223" spans="1:5" x14ac:dyDescent="0.35">
      <c r="A223" s="32" t="s">
        <v>650</v>
      </c>
      <c r="B223" s="38">
        <v>649366</v>
      </c>
      <c r="C223" s="39">
        <v>2349914.5372995599</v>
      </c>
      <c r="D223" s="38">
        <v>5278000</v>
      </c>
      <c r="E223" s="39">
        <f t="shared" si="3"/>
        <v>8277280.5372995604</v>
      </c>
    </row>
    <row r="224" spans="1:5" x14ac:dyDescent="0.35">
      <c r="A224" s="32" t="s">
        <v>651</v>
      </c>
      <c r="B224" s="38">
        <v>386787</v>
      </c>
      <c r="C224" s="39">
        <v>1495198.4948107863</v>
      </c>
      <c r="D224" s="38">
        <v>3358000</v>
      </c>
      <c r="E224" s="39">
        <f t="shared" si="3"/>
        <v>5239985.4948107861</v>
      </c>
    </row>
    <row r="225" spans="1:5" x14ac:dyDescent="0.35">
      <c r="A225" s="32" t="s">
        <v>811</v>
      </c>
      <c r="B225" s="38">
        <v>0</v>
      </c>
      <c r="C225" s="39">
        <v>0</v>
      </c>
      <c r="D225" s="40">
        <v>50000</v>
      </c>
      <c r="E225" s="39">
        <f t="shared" si="3"/>
        <v>50000</v>
      </c>
    </row>
    <row r="226" spans="1:5" x14ac:dyDescent="0.35">
      <c r="A226" s="32" t="s">
        <v>652</v>
      </c>
      <c r="B226" s="38">
        <v>2412933</v>
      </c>
      <c r="C226" s="39">
        <v>9326749.6419167519</v>
      </c>
      <c r="D226" s="38">
        <v>20947000</v>
      </c>
      <c r="E226" s="39">
        <f t="shared" si="3"/>
        <v>32686682.641916752</v>
      </c>
    </row>
    <row r="227" spans="1:5" x14ac:dyDescent="0.35">
      <c r="A227" s="32" t="s">
        <v>653</v>
      </c>
      <c r="B227" s="38">
        <v>21319</v>
      </c>
      <c r="C227" s="39">
        <v>91029.109291980276</v>
      </c>
      <c r="D227" s="38">
        <v>204000</v>
      </c>
      <c r="E227" s="39">
        <f t="shared" si="3"/>
        <v>316348.10929198028</v>
      </c>
    </row>
    <row r="228" spans="1:5" x14ac:dyDescent="0.35">
      <c r="A228" s="32" t="s">
        <v>654</v>
      </c>
      <c r="B228" s="38">
        <v>34290</v>
      </c>
      <c r="C228" s="39">
        <v>155087.11252203316</v>
      </c>
      <c r="D228" s="38">
        <v>348000</v>
      </c>
      <c r="E228" s="39">
        <f t="shared" si="3"/>
        <v>537377.11252203316</v>
      </c>
    </row>
    <row r="229" spans="1:5" x14ac:dyDescent="0.35">
      <c r="A229" s="32" t="s">
        <v>655</v>
      </c>
      <c r="B229" s="38">
        <v>388732</v>
      </c>
      <c r="C229" s="39">
        <v>1657259.3231307899</v>
      </c>
      <c r="D229" s="38">
        <v>3722000</v>
      </c>
      <c r="E229" s="39">
        <f t="shared" si="3"/>
        <v>5767991.3231307901</v>
      </c>
    </row>
    <row r="230" spans="1:5" x14ac:dyDescent="0.35">
      <c r="A230" s="32" t="s">
        <v>656</v>
      </c>
      <c r="B230" s="38">
        <v>46975</v>
      </c>
      <c r="C230" s="39">
        <v>198604.53027438803</v>
      </c>
      <c r="D230" s="38">
        <v>446000</v>
      </c>
      <c r="E230" s="39">
        <f t="shared" si="3"/>
        <v>691579.53027438803</v>
      </c>
    </row>
    <row r="231" spans="1:5" x14ac:dyDescent="0.35">
      <c r="A231" s="32" t="s">
        <v>657</v>
      </c>
      <c r="B231" s="38">
        <v>825222</v>
      </c>
      <c r="C231" s="39">
        <v>3189941.5403556684</v>
      </c>
      <c r="D231" s="38">
        <v>7164000</v>
      </c>
      <c r="E231" s="39">
        <f t="shared" si="3"/>
        <v>11179163.540355667</v>
      </c>
    </row>
    <row r="232" spans="1:5" x14ac:dyDescent="0.35">
      <c r="A232" s="32" t="s">
        <v>658</v>
      </c>
      <c r="B232" s="38">
        <v>91953</v>
      </c>
      <c r="C232" s="39">
        <v>355451.33507566655</v>
      </c>
      <c r="D232" s="38">
        <v>798000</v>
      </c>
      <c r="E232" s="39">
        <f t="shared" si="3"/>
        <v>1245404.3350756667</v>
      </c>
    </row>
    <row r="233" spans="1:5" x14ac:dyDescent="0.35">
      <c r="A233" s="32" t="s">
        <v>659</v>
      </c>
      <c r="B233" s="38">
        <v>121415</v>
      </c>
      <c r="C233" s="39">
        <v>449912.00694547285</v>
      </c>
      <c r="D233" s="38">
        <v>1010000</v>
      </c>
      <c r="E233" s="39">
        <f t="shared" si="3"/>
        <v>1581327.0069454729</v>
      </c>
    </row>
    <row r="234" spans="1:5" x14ac:dyDescent="0.35">
      <c r="A234" s="32" t="s">
        <v>660</v>
      </c>
      <c r="B234" s="38">
        <v>118795</v>
      </c>
      <c r="C234" s="39">
        <v>459175.59957262786</v>
      </c>
      <c r="D234" s="38">
        <v>1031000</v>
      </c>
      <c r="E234" s="39">
        <f t="shared" si="3"/>
        <v>1608970.5995726278</v>
      </c>
    </row>
    <row r="235" spans="1:5" x14ac:dyDescent="0.35">
      <c r="A235" s="32" t="s">
        <v>661</v>
      </c>
      <c r="B235" s="38">
        <v>180451</v>
      </c>
      <c r="C235" s="39">
        <v>697527.70776268805</v>
      </c>
      <c r="D235" s="38">
        <v>1567000</v>
      </c>
      <c r="E235" s="39">
        <f t="shared" si="3"/>
        <v>2444978.7077626879</v>
      </c>
    </row>
    <row r="236" spans="1:5" x14ac:dyDescent="0.35">
      <c r="A236" s="32" t="s">
        <v>662</v>
      </c>
      <c r="B236" s="38">
        <v>101424</v>
      </c>
      <c r="C236" s="39">
        <v>400874.81507504138</v>
      </c>
      <c r="D236" s="38">
        <v>900000</v>
      </c>
      <c r="E236" s="39">
        <f t="shared" si="3"/>
        <v>1402298.8150750413</v>
      </c>
    </row>
    <row r="237" spans="1:5" x14ac:dyDescent="0.35">
      <c r="A237" s="32" t="s">
        <v>663</v>
      </c>
      <c r="B237" s="38">
        <v>3925007</v>
      </c>
      <c r="C237" s="39">
        <v>15171796.860379811</v>
      </c>
      <c r="D237" s="38">
        <v>34074000</v>
      </c>
      <c r="E237" s="39">
        <f t="shared" si="3"/>
        <v>53170803.860379815</v>
      </c>
    </row>
    <row r="238" spans="1:5" x14ac:dyDescent="0.35">
      <c r="A238" s="32" t="s">
        <v>664</v>
      </c>
      <c r="B238" s="38">
        <v>79080</v>
      </c>
      <c r="C238" s="39">
        <v>305922.9906467027</v>
      </c>
      <c r="D238" s="38">
        <v>687000</v>
      </c>
      <c r="E238" s="39">
        <f t="shared" si="3"/>
        <v>1072002.9906467027</v>
      </c>
    </row>
    <row r="239" spans="1:5" x14ac:dyDescent="0.35">
      <c r="A239" s="32" t="s">
        <v>665</v>
      </c>
      <c r="B239" s="38">
        <v>1570204</v>
      </c>
      <c r="C239" s="39">
        <v>6069406.3577338699</v>
      </c>
      <c r="D239" s="38">
        <v>13631000</v>
      </c>
      <c r="E239" s="39">
        <f t="shared" si="3"/>
        <v>21270610.357733868</v>
      </c>
    </row>
    <row r="240" spans="1:5" x14ac:dyDescent="0.35">
      <c r="A240" s="32" t="s">
        <v>666</v>
      </c>
      <c r="B240" s="38">
        <v>214870</v>
      </c>
      <c r="C240" s="39">
        <v>778258.87665523961</v>
      </c>
      <c r="D240" s="38">
        <v>1748000</v>
      </c>
      <c r="E240" s="39">
        <f t="shared" si="3"/>
        <v>2741128.8766552396</v>
      </c>
    </row>
    <row r="241" spans="1:5" x14ac:dyDescent="0.35">
      <c r="A241" s="32" t="s">
        <v>667</v>
      </c>
      <c r="B241" s="38">
        <v>47071</v>
      </c>
      <c r="C241" s="39">
        <v>182097.2505753671</v>
      </c>
      <c r="D241" s="38">
        <v>409000</v>
      </c>
      <c r="E241" s="39">
        <f t="shared" si="3"/>
        <v>638168.25057536713</v>
      </c>
    </row>
    <row r="242" spans="1:5" x14ac:dyDescent="0.35">
      <c r="A242" s="32" t="s">
        <v>668</v>
      </c>
      <c r="B242" s="38">
        <v>332900</v>
      </c>
      <c r="C242" s="39">
        <v>1287066.9059672488</v>
      </c>
      <c r="D242" s="38">
        <v>2891000</v>
      </c>
      <c r="E242" s="39">
        <f t="shared" si="3"/>
        <v>4510966.9059672486</v>
      </c>
    </row>
    <row r="243" spans="1:5" x14ac:dyDescent="0.35">
      <c r="A243" s="32" t="s">
        <v>669</v>
      </c>
      <c r="B243" s="38">
        <v>243616</v>
      </c>
      <c r="C243" s="39">
        <v>482510.22510184487</v>
      </c>
      <c r="D243" s="38">
        <v>1084000</v>
      </c>
      <c r="E243" s="39">
        <f t="shared" si="3"/>
        <v>1810126.2251018449</v>
      </c>
    </row>
    <row r="244" spans="1:5" x14ac:dyDescent="0.35">
      <c r="A244" s="32" t="s">
        <v>670</v>
      </c>
      <c r="B244" s="38">
        <v>423679</v>
      </c>
      <c r="C244" s="39">
        <v>1639008.6144822764</v>
      </c>
      <c r="D244" s="38">
        <v>3681000</v>
      </c>
      <c r="E244" s="39">
        <f t="shared" si="3"/>
        <v>5743687.6144822761</v>
      </c>
    </row>
    <row r="245" spans="1:5" x14ac:dyDescent="0.35">
      <c r="A245" s="32" t="s">
        <v>671</v>
      </c>
      <c r="B245" s="38">
        <v>12217</v>
      </c>
      <c r="C245" s="39">
        <v>0</v>
      </c>
      <c r="D245" s="40">
        <v>37783</v>
      </c>
      <c r="E245" s="39">
        <f t="shared" si="3"/>
        <v>50000</v>
      </c>
    </row>
    <row r="246" spans="1:5" x14ac:dyDescent="0.35">
      <c r="A246" s="32" t="s">
        <v>672</v>
      </c>
      <c r="B246" s="38">
        <v>45295</v>
      </c>
      <c r="C246" s="39">
        <v>165495.64356378032</v>
      </c>
      <c r="D246" s="38">
        <v>372000</v>
      </c>
      <c r="E246" s="39">
        <f t="shared" si="3"/>
        <v>582790.64356378035</v>
      </c>
    </row>
    <row r="247" spans="1:5" x14ac:dyDescent="0.35">
      <c r="A247" s="32" t="s">
        <v>673</v>
      </c>
      <c r="B247" s="38">
        <v>503500</v>
      </c>
      <c r="C247" s="39">
        <v>1946294.4721622576</v>
      </c>
      <c r="D247" s="38">
        <v>4371000</v>
      </c>
      <c r="E247" s="39">
        <f t="shared" si="3"/>
        <v>6820794.4721622579</v>
      </c>
    </row>
    <row r="248" spans="1:5" x14ac:dyDescent="0.35">
      <c r="A248" s="32" t="s">
        <v>674</v>
      </c>
      <c r="B248" s="38">
        <v>82570</v>
      </c>
      <c r="C248" s="39">
        <v>319174.35172922706</v>
      </c>
      <c r="D248" s="38">
        <v>717000</v>
      </c>
      <c r="E248" s="39">
        <f t="shared" si="3"/>
        <v>1118744.351729227</v>
      </c>
    </row>
    <row r="249" spans="1:5" x14ac:dyDescent="0.35">
      <c r="A249" s="32" t="s">
        <v>675</v>
      </c>
      <c r="B249" s="38">
        <v>18274</v>
      </c>
      <c r="C249" s="39">
        <v>70641.399113957974</v>
      </c>
      <c r="D249" s="38">
        <v>159000</v>
      </c>
      <c r="E249" s="39">
        <f t="shared" si="3"/>
        <v>247915.39911395797</v>
      </c>
    </row>
    <row r="250" spans="1:5" x14ac:dyDescent="0.35">
      <c r="A250" s="32" t="s">
        <v>676</v>
      </c>
      <c r="B250" s="38">
        <v>44353</v>
      </c>
      <c r="C250" s="39">
        <v>0</v>
      </c>
      <c r="D250" s="40">
        <v>5647</v>
      </c>
      <c r="E250" s="39">
        <f t="shared" si="3"/>
        <v>50000</v>
      </c>
    </row>
    <row r="251" spans="1:5" x14ac:dyDescent="0.35">
      <c r="A251" s="32" t="s">
        <v>677</v>
      </c>
      <c r="B251" s="38">
        <v>21773</v>
      </c>
      <c r="C251" s="39">
        <v>49560.871088469357</v>
      </c>
      <c r="D251" s="38">
        <v>111000</v>
      </c>
      <c r="E251" s="39">
        <f t="shared" si="3"/>
        <v>182333.87108846934</v>
      </c>
    </row>
    <row r="252" spans="1:5" x14ac:dyDescent="0.35">
      <c r="A252" s="32" t="s">
        <v>678</v>
      </c>
      <c r="B252" s="38">
        <v>10709835</v>
      </c>
      <c r="C252" s="39">
        <v>41396438.855318569</v>
      </c>
      <c r="D252" s="38">
        <v>92971000</v>
      </c>
      <c r="E252" s="39">
        <f t="shared" si="3"/>
        <v>145077273.85531858</v>
      </c>
    </row>
    <row r="253" spans="1:5" x14ac:dyDescent="0.35">
      <c r="A253" s="32" t="s">
        <v>679</v>
      </c>
      <c r="B253" s="38">
        <v>646556</v>
      </c>
      <c r="C253" s="39">
        <v>2225770.0359650711</v>
      </c>
      <c r="D253" s="38">
        <v>4999000</v>
      </c>
      <c r="E253" s="39">
        <f t="shared" si="3"/>
        <v>7871326.0359650711</v>
      </c>
    </row>
    <row r="254" spans="1:5" x14ac:dyDescent="0.35">
      <c r="A254" s="32" t="s">
        <v>680</v>
      </c>
      <c r="B254" s="38">
        <v>641506</v>
      </c>
      <c r="C254" s="39">
        <v>2479904.0793471802</v>
      </c>
      <c r="D254" s="38">
        <v>5570000</v>
      </c>
      <c r="E254" s="39">
        <f t="shared" si="3"/>
        <v>8691410.0793471802</v>
      </c>
    </row>
    <row r="255" spans="1:5" x14ac:dyDescent="0.35">
      <c r="A255" s="32" t="s">
        <v>681</v>
      </c>
      <c r="B255" s="38">
        <v>106663</v>
      </c>
      <c r="C255" s="39">
        <v>409230.91390199412</v>
      </c>
      <c r="D255" s="38">
        <v>919000</v>
      </c>
      <c r="E255" s="39">
        <f t="shared" si="3"/>
        <v>1434893.913901994</v>
      </c>
    </row>
    <row r="256" spans="1:5" x14ac:dyDescent="0.35">
      <c r="A256" s="32" t="s">
        <v>682</v>
      </c>
      <c r="B256" s="38">
        <v>699009</v>
      </c>
      <c r="C256" s="39">
        <v>2702122.9644225324</v>
      </c>
      <c r="D256" s="38">
        <v>6069000</v>
      </c>
      <c r="E256" s="39">
        <f t="shared" si="3"/>
        <v>9470131.9644225314</v>
      </c>
    </row>
    <row r="257" spans="1:5" x14ac:dyDescent="0.35">
      <c r="A257" s="32" t="s">
        <v>683</v>
      </c>
      <c r="B257" s="38">
        <v>2016</v>
      </c>
      <c r="C257" s="39">
        <v>0</v>
      </c>
      <c r="D257" s="40">
        <v>47984</v>
      </c>
      <c r="E257" s="39">
        <f t="shared" si="3"/>
        <v>50000</v>
      </c>
    </row>
    <row r="258" spans="1:5" x14ac:dyDescent="0.35">
      <c r="A258" s="32" t="s">
        <v>684</v>
      </c>
      <c r="B258" s="38">
        <v>975237</v>
      </c>
      <c r="C258" s="39">
        <v>4104308.2237115046</v>
      </c>
      <c r="D258" s="38">
        <v>9218000</v>
      </c>
      <c r="E258" s="39">
        <f t="shared" si="3"/>
        <v>14297545.223711506</v>
      </c>
    </row>
    <row r="259" spans="1:5" x14ac:dyDescent="0.35">
      <c r="A259" s="32" t="s">
        <v>685</v>
      </c>
      <c r="B259" s="38">
        <v>823787</v>
      </c>
      <c r="C259" s="39">
        <v>3184333.9442569264</v>
      </c>
      <c r="D259" s="38">
        <v>7152000</v>
      </c>
      <c r="E259" s="39">
        <f t="shared" si="3"/>
        <v>11160120.944256926</v>
      </c>
    </row>
    <row r="260" spans="1:5" x14ac:dyDescent="0.35">
      <c r="A260" s="32" t="s">
        <v>686</v>
      </c>
      <c r="B260" s="38">
        <v>13501</v>
      </c>
      <c r="C260" s="39">
        <v>4693.5969666378742</v>
      </c>
      <c r="D260" s="38">
        <v>31805.403033362127</v>
      </c>
      <c r="E260" s="39">
        <f t="shared" si="3"/>
        <v>50000</v>
      </c>
    </row>
    <row r="261" spans="1:5" x14ac:dyDescent="0.35">
      <c r="A261" s="32" t="s">
        <v>687</v>
      </c>
      <c r="B261" s="38">
        <v>1481</v>
      </c>
      <c r="C261" s="39">
        <v>0</v>
      </c>
      <c r="D261" s="40">
        <v>48519</v>
      </c>
      <c r="E261" s="39">
        <f t="shared" si="3"/>
        <v>50000</v>
      </c>
    </row>
    <row r="262" spans="1:5" x14ac:dyDescent="0.35">
      <c r="A262" s="32" t="s">
        <v>688</v>
      </c>
      <c r="B262" s="38">
        <v>265032</v>
      </c>
      <c r="C262" s="39">
        <v>1024983.3470020051</v>
      </c>
      <c r="D262" s="38">
        <v>2302000</v>
      </c>
      <c r="E262" s="39">
        <f t="shared" si="3"/>
        <v>3592015.3470020052</v>
      </c>
    </row>
    <row r="263" spans="1:5" x14ac:dyDescent="0.35">
      <c r="A263" s="32" t="s">
        <v>689</v>
      </c>
      <c r="B263" s="38">
        <v>425986</v>
      </c>
      <c r="C263" s="39">
        <v>1646675.1481277132</v>
      </c>
      <c r="D263" s="38">
        <v>3698000</v>
      </c>
      <c r="E263" s="39">
        <f t="shared" si="3"/>
        <v>5770661.1481277132</v>
      </c>
    </row>
    <row r="264" spans="1:5" x14ac:dyDescent="0.35">
      <c r="A264" s="32" t="s">
        <v>690</v>
      </c>
      <c r="B264" s="38">
        <v>165260</v>
      </c>
      <c r="C264" s="39">
        <v>580802.53746139433</v>
      </c>
      <c r="D264" s="38">
        <v>1304000</v>
      </c>
      <c r="E264" s="39">
        <f t="shared" si="3"/>
        <v>2050062.5374613944</v>
      </c>
    </row>
    <row r="265" spans="1:5" x14ac:dyDescent="0.35">
      <c r="A265" s="32" t="s">
        <v>691</v>
      </c>
      <c r="B265" s="38">
        <v>199460</v>
      </c>
      <c r="C265" s="39">
        <v>765238.45485520409</v>
      </c>
      <c r="D265" s="38">
        <v>1719000</v>
      </c>
      <c r="E265" s="39">
        <f t="shared" si="3"/>
        <v>2683698.4548552041</v>
      </c>
    </row>
    <row r="266" spans="1:5" x14ac:dyDescent="0.35">
      <c r="A266" s="32" t="s">
        <v>692</v>
      </c>
      <c r="B266" s="38">
        <v>1517377</v>
      </c>
      <c r="C266" s="39">
        <v>5865512.9926238935</v>
      </c>
      <c r="D266" s="38">
        <v>13173000</v>
      </c>
      <c r="E266" s="39">
        <f t="shared" si="3"/>
        <v>20555889.992623895</v>
      </c>
    </row>
    <row r="267" spans="1:5" x14ac:dyDescent="0.35">
      <c r="A267" s="32" t="s">
        <v>693</v>
      </c>
      <c r="B267" s="38">
        <v>152004</v>
      </c>
      <c r="C267" s="39">
        <v>587577.84063638165</v>
      </c>
      <c r="D267" s="38">
        <v>1320000</v>
      </c>
      <c r="E267" s="39">
        <f t="shared" si="3"/>
        <v>2059581.8406363816</v>
      </c>
    </row>
    <row r="268" spans="1:5" x14ac:dyDescent="0.35">
      <c r="A268" s="32" t="s">
        <v>694</v>
      </c>
      <c r="B268" s="38">
        <v>56283</v>
      </c>
      <c r="C268" s="39">
        <v>282936.40037419414</v>
      </c>
      <c r="D268" s="38">
        <v>635000</v>
      </c>
      <c r="E268" s="39">
        <f t="shared" si="3"/>
        <v>974219.40037419414</v>
      </c>
    </row>
    <row r="269" spans="1:5" x14ac:dyDescent="0.35">
      <c r="A269" s="32" t="s">
        <v>695</v>
      </c>
      <c r="B269" s="38">
        <v>9089388</v>
      </c>
      <c r="C269" s="39">
        <v>35431016.975357696</v>
      </c>
      <c r="D269" s="38">
        <v>79573000</v>
      </c>
      <c r="E269" s="39">
        <f t="shared" si="3"/>
        <v>124093404.9753577</v>
      </c>
    </row>
    <row r="270" spans="1:5" x14ac:dyDescent="0.35">
      <c r="A270" s="32" t="s">
        <v>696</v>
      </c>
      <c r="B270" s="38">
        <v>97834</v>
      </c>
      <c r="C270" s="39">
        <v>386146.74365096912</v>
      </c>
      <c r="D270" s="38">
        <v>867000</v>
      </c>
      <c r="E270" s="39">
        <f t="shared" si="3"/>
        <v>1350980.7436509691</v>
      </c>
    </row>
    <row r="271" spans="1:5" x14ac:dyDescent="0.35">
      <c r="A271" s="32" t="s">
        <v>697</v>
      </c>
      <c r="B271" s="38">
        <v>20543</v>
      </c>
      <c r="C271" s="39">
        <v>79413.83918258053</v>
      </c>
      <c r="D271" s="38">
        <v>178000</v>
      </c>
      <c r="E271" s="39">
        <f t="shared" si="3"/>
        <v>277956.83918258053</v>
      </c>
    </row>
    <row r="272" spans="1:5" x14ac:dyDescent="0.35">
      <c r="A272" s="32" t="s">
        <v>698</v>
      </c>
      <c r="B272" s="38">
        <v>34112</v>
      </c>
      <c r="C272" s="39">
        <v>131436.9783956132</v>
      </c>
      <c r="D272" s="38">
        <v>295000</v>
      </c>
      <c r="E272" s="39">
        <f t="shared" si="3"/>
        <v>460548.9783956132</v>
      </c>
    </row>
    <row r="273" spans="1:5" x14ac:dyDescent="0.35">
      <c r="A273" s="32" t="s">
        <v>699</v>
      </c>
      <c r="B273" s="38">
        <v>379071</v>
      </c>
      <c r="C273" s="39">
        <v>1465319.5053890708</v>
      </c>
      <c r="D273" s="38">
        <v>3291000</v>
      </c>
      <c r="E273" s="39">
        <f t="shared" si="3"/>
        <v>5135390.5053890711</v>
      </c>
    </row>
    <row r="274" spans="1:5" x14ac:dyDescent="0.35">
      <c r="A274" s="32" t="s">
        <v>700</v>
      </c>
      <c r="B274" s="38">
        <v>6048</v>
      </c>
      <c r="C274" s="39">
        <v>0</v>
      </c>
      <c r="D274" s="40">
        <v>43952</v>
      </c>
      <c r="E274" s="39">
        <f t="shared" si="3"/>
        <v>50000</v>
      </c>
    </row>
    <row r="275" spans="1:5" x14ac:dyDescent="0.35">
      <c r="A275" s="32" t="s">
        <v>701</v>
      </c>
      <c r="B275" s="38">
        <v>11520</v>
      </c>
      <c r="C275" s="39">
        <v>66142.96210435286</v>
      </c>
      <c r="D275" s="38">
        <v>149000</v>
      </c>
      <c r="E275" s="39">
        <f t="shared" si="3"/>
        <v>226662.96210435286</v>
      </c>
    </row>
    <row r="276" spans="1:5" x14ac:dyDescent="0.35">
      <c r="A276" s="32" t="s">
        <v>702</v>
      </c>
      <c r="B276" s="38">
        <v>3831</v>
      </c>
      <c r="C276" s="39">
        <v>0</v>
      </c>
      <c r="D276" s="40">
        <v>46169</v>
      </c>
      <c r="E276" s="39">
        <f t="shared" ref="E276:E339" si="4">SUM(B276:D276)</f>
        <v>50000</v>
      </c>
    </row>
    <row r="277" spans="1:5" x14ac:dyDescent="0.35">
      <c r="A277" s="32" t="s">
        <v>703</v>
      </c>
      <c r="B277" s="38">
        <v>264453</v>
      </c>
      <c r="C277" s="39">
        <v>1023041.5054295292</v>
      </c>
      <c r="D277" s="38">
        <v>2298000</v>
      </c>
      <c r="E277" s="39">
        <f t="shared" si="4"/>
        <v>3585494.5054295291</v>
      </c>
    </row>
    <row r="278" spans="1:5" x14ac:dyDescent="0.35">
      <c r="A278" s="32" t="s">
        <v>704</v>
      </c>
      <c r="B278" s="38">
        <v>20334</v>
      </c>
      <c r="C278" s="39">
        <v>0</v>
      </c>
      <c r="D278" s="40">
        <v>29666</v>
      </c>
      <c r="E278" s="39">
        <f t="shared" si="4"/>
        <v>50000</v>
      </c>
    </row>
    <row r="279" spans="1:5" x14ac:dyDescent="0.35">
      <c r="A279" s="32" t="s">
        <v>705</v>
      </c>
      <c r="B279" s="38">
        <v>213868</v>
      </c>
      <c r="C279" s="39">
        <v>827354.61651278101</v>
      </c>
      <c r="D279" s="38">
        <v>1858000</v>
      </c>
      <c r="E279" s="39">
        <f t="shared" si="4"/>
        <v>2899222.616512781</v>
      </c>
    </row>
    <row r="280" spans="1:5" x14ac:dyDescent="0.35">
      <c r="A280" s="32" t="s">
        <v>706</v>
      </c>
      <c r="B280" s="38">
        <v>220376</v>
      </c>
      <c r="C280" s="39">
        <v>789487.07951652433</v>
      </c>
      <c r="D280" s="38">
        <v>1773000</v>
      </c>
      <c r="E280" s="39">
        <f t="shared" si="4"/>
        <v>2782863.0795165244</v>
      </c>
    </row>
    <row r="281" spans="1:5" x14ac:dyDescent="0.35">
      <c r="A281" s="32" t="s">
        <v>707</v>
      </c>
      <c r="B281" s="38">
        <v>112476</v>
      </c>
      <c r="C281" s="39">
        <v>434751.33094997797</v>
      </c>
      <c r="D281" s="38">
        <v>976000</v>
      </c>
      <c r="E281" s="39">
        <f t="shared" si="4"/>
        <v>1523227.330949978</v>
      </c>
    </row>
    <row r="282" spans="1:5" x14ac:dyDescent="0.35">
      <c r="A282" s="32" t="s">
        <v>708</v>
      </c>
      <c r="B282" s="38">
        <v>61322</v>
      </c>
      <c r="C282" s="39">
        <v>237200.66444356684</v>
      </c>
      <c r="D282" s="38">
        <v>533000</v>
      </c>
      <c r="E282" s="39">
        <f t="shared" si="4"/>
        <v>831522.66444356681</v>
      </c>
    </row>
    <row r="283" spans="1:5" x14ac:dyDescent="0.35">
      <c r="A283" s="32" t="s">
        <v>709</v>
      </c>
      <c r="B283" s="38">
        <v>88464</v>
      </c>
      <c r="C283" s="39">
        <v>341936.50805114798</v>
      </c>
      <c r="D283" s="38">
        <v>768000</v>
      </c>
      <c r="E283" s="39">
        <f t="shared" si="4"/>
        <v>1198400.5080511479</v>
      </c>
    </row>
    <row r="284" spans="1:5" x14ac:dyDescent="0.35">
      <c r="A284" s="32" t="s">
        <v>710</v>
      </c>
      <c r="B284" s="38">
        <v>41903</v>
      </c>
      <c r="C284" s="39">
        <v>160769.519937637</v>
      </c>
      <c r="D284" s="38">
        <v>361000</v>
      </c>
      <c r="E284" s="39">
        <f t="shared" si="4"/>
        <v>563672.51993763703</v>
      </c>
    </row>
    <row r="285" spans="1:5" x14ac:dyDescent="0.35">
      <c r="A285" s="32" t="s">
        <v>711</v>
      </c>
      <c r="B285" s="38">
        <v>729885</v>
      </c>
      <c r="C285" s="39">
        <v>2823574.2583499695</v>
      </c>
      <c r="D285" s="38">
        <v>6341000</v>
      </c>
      <c r="E285" s="39">
        <f t="shared" si="4"/>
        <v>9894459.25834997</v>
      </c>
    </row>
    <row r="286" spans="1:5" x14ac:dyDescent="0.35">
      <c r="A286" s="32" t="s">
        <v>712</v>
      </c>
      <c r="B286" s="38">
        <v>2083101</v>
      </c>
      <c r="C286" s="39">
        <v>7992330.4250414539</v>
      </c>
      <c r="D286" s="38">
        <v>17950000</v>
      </c>
      <c r="E286" s="39">
        <f t="shared" si="4"/>
        <v>28025431.425041452</v>
      </c>
    </row>
    <row r="287" spans="1:5" x14ac:dyDescent="0.35">
      <c r="A287" s="32" t="s">
        <v>713</v>
      </c>
      <c r="B287" s="38">
        <v>20315</v>
      </c>
      <c r="C287" s="39">
        <v>60642.703981979568</v>
      </c>
      <c r="D287" s="38">
        <v>136000</v>
      </c>
      <c r="E287" s="39">
        <f t="shared" si="4"/>
        <v>216957.70398197958</v>
      </c>
    </row>
    <row r="288" spans="1:5" x14ac:dyDescent="0.35">
      <c r="A288" s="32" t="s">
        <v>714</v>
      </c>
      <c r="B288" s="38">
        <v>8277138</v>
      </c>
      <c r="C288" s="39">
        <v>31521315.755467363</v>
      </c>
      <c r="D288" s="38">
        <v>70792000</v>
      </c>
      <c r="E288" s="39">
        <f t="shared" si="4"/>
        <v>110590453.75546736</v>
      </c>
    </row>
    <row r="289" spans="1:5" x14ac:dyDescent="0.35">
      <c r="A289" s="32" t="s">
        <v>715</v>
      </c>
      <c r="B289" s="38">
        <v>85908</v>
      </c>
      <c r="C289" s="39">
        <v>329602.39876667754</v>
      </c>
      <c r="D289" s="38">
        <v>740000</v>
      </c>
      <c r="E289" s="39">
        <f t="shared" si="4"/>
        <v>1155510.3987666776</v>
      </c>
    </row>
    <row r="290" spans="1:5" x14ac:dyDescent="0.35">
      <c r="A290" s="32" t="s">
        <v>716</v>
      </c>
      <c r="B290" s="38">
        <v>194611</v>
      </c>
      <c r="C290" s="39">
        <v>752556.31031402526</v>
      </c>
      <c r="D290" s="38">
        <v>1690000</v>
      </c>
      <c r="E290" s="39">
        <f t="shared" si="4"/>
        <v>2637167.3103140253</v>
      </c>
    </row>
    <row r="291" spans="1:5" x14ac:dyDescent="0.35">
      <c r="A291" s="32" t="s">
        <v>717</v>
      </c>
      <c r="B291" s="38">
        <v>21581</v>
      </c>
      <c r="C291" s="39">
        <v>83424.37629960374</v>
      </c>
      <c r="D291" s="38">
        <v>187000</v>
      </c>
      <c r="E291" s="39">
        <f t="shared" si="4"/>
        <v>292005.37629960373</v>
      </c>
    </row>
    <row r="292" spans="1:5" x14ac:dyDescent="0.35">
      <c r="A292" s="32" t="s">
        <v>718</v>
      </c>
      <c r="B292" s="38">
        <v>201712</v>
      </c>
      <c r="C292" s="39">
        <v>711950.02858740895</v>
      </c>
      <c r="D292" s="38">
        <v>1599000</v>
      </c>
      <c r="E292" s="39">
        <f t="shared" si="4"/>
        <v>2512662.0285874088</v>
      </c>
    </row>
    <row r="293" spans="1:5" x14ac:dyDescent="0.35">
      <c r="A293" s="32" t="s">
        <v>719</v>
      </c>
      <c r="B293" s="38">
        <v>25334</v>
      </c>
      <c r="C293" s="39">
        <v>97928.013773088343</v>
      </c>
      <c r="D293" s="38">
        <v>220000</v>
      </c>
      <c r="E293" s="39">
        <f t="shared" si="4"/>
        <v>343262.01377308834</v>
      </c>
    </row>
    <row r="294" spans="1:5" x14ac:dyDescent="0.35">
      <c r="A294" s="32" t="s">
        <v>720</v>
      </c>
      <c r="B294" s="38">
        <v>108803</v>
      </c>
      <c r="C294" s="39">
        <v>403691.62378821423</v>
      </c>
      <c r="D294" s="38">
        <v>907000</v>
      </c>
      <c r="E294" s="39">
        <f t="shared" si="4"/>
        <v>1419494.6237882143</v>
      </c>
    </row>
    <row r="295" spans="1:5" x14ac:dyDescent="0.35">
      <c r="A295" s="32" t="s">
        <v>721</v>
      </c>
      <c r="B295" s="38">
        <v>268004</v>
      </c>
      <c r="C295" s="39">
        <v>1071080.128853143</v>
      </c>
      <c r="D295" s="38">
        <v>2405000</v>
      </c>
      <c r="E295" s="39">
        <f t="shared" si="4"/>
        <v>3744084.1288531432</v>
      </c>
    </row>
    <row r="296" spans="1:5" x14ac:dyDescent="0.35">
      <c r="A296" s="32" t="s">
        <v>722</v>
      </c>
      <c r="B296" s="38">
        <v>1638068</v>
      </c>
      <c r="C296" s="39">
        <v>6317607.5384221831</v>
      </c>
      <c r="D296" s="38">
        <v>14188000</v>
      </c>
      <c r="E296" s="39">
        <f t="shared" si="4"/>
        <v>22143675.538422182</v>
      </c>
    </row>
    <row r="297" spans="1:5" x14ac:dyDescent="0.35">
      <c r="A297" s="32" t="s">
        <v>723</v>
      </c>
      <c r="B297" s="38">
        <v>21671</v>
      </c>
      <c r="C297" s="39">
        <v>88586.357163120236</v>
      </c>
      <c r="D297" s="38">
        <v>199000</v>
      </c>
      <c r="E297" s="39">
        <f t="shared" si="4"/>
        <v>309257.35716312024</v>
      </c>
    </row>
    <row r="298" spans="1:5" x14ac:dyDescent="0.35">
      <c r="A298" s="32" t="s">
        <v>724</v>
      </c>
      <c r="B298" s="38">
        <v>70372</v>
      </c>
      <c r="C298" s="39">
        <v>272026.95877606282</v>
      </c>
      <c r="D298" s="38">
        <v>611000</v>
      </c>
      <c r="E298" s="39">
        <f t="shared" si="4"/>
        <v>953398.95877606282</v>
      </c>
    </row>
    <row r="299" spans="1:5" x14ac:dyDescent="0.35">
      <c r="A299" s="32" t="s">
        <v>725</v>
      </c>
      <c r="B299" s="38">
        <v>49618</v>
      </c>
      <c r="C299" s="39">
        <v>191799.95310584584</v>
      </c>
      <c r="D299" s="38">
        <v>431000</v>
      </c>
      <c r="E299" s="39">
        <f t="shared" si="4"/>
        <v>672417.95310584584</v>
      </c>
    </row>
    <row r="300" spans="1:5" x14ac:dyDescent="0.35">
      <c r="A300" s="32" t="s">
        <v>726</v>
      </c>
      <c r="B300" s="38">
        <v>1327981</v>
      </c>
      <c r="C300" s="39">
        <v>5248199.2798676202</v>
      </c>
      <c r="D300" s="38">
        <v>11787000</v>
      </c>
      <c r="E300" s="39">
        <f t="shared" si="4"/>
        <v>18363180.279867619</v>
      </c>
    </row>
    <row r="301" spans="1:5" x14ac:dyDescent="0.35">
      <c r="A301" s="32" t="s">
        <v>727</v>
      </c>
      <c r="B301" s="38">
        <v>550923</v>
      </c>
      <c r="C301" s="39">
        <v>2130180.6890104255</v>
      </c>
      <c r="D301" s="38">
        <v>4784000</v>
      </c>
      <c r="E301" s="39">
        <f t="shared" si="4"/>
        <v>7465103.6890104255</v>
      </c>
    </row>
    <row r="302" spans="1:5" x14ac:dyDescent="0.35">
      <c r="A302" s="32" t="s">
        <v>728</v>
      </c>
      <c r="B302" s="38">
        <v>265697</v>
      </c>
      <c r="C302" s="39">
        <v>1027022.7685529975</v>
      </c>
      <c r="D302" s="38">
        <v>2307000</v>
      </c>
      <c r="E302" s="39">
        <f t="shared" si="4"/>
        <v>3599719.7685529976</v>
      </c>
    </row>
    <row r="303" spans="1:5" x14ac:dyDescent="0.35">
      <c r="A303" s="32" t="s">
        <v>729</v>
      </c>
      <c r="B303" s="38">
        <v>630782</v>
      </c>
      <c r="C303" s="39">
        <v>2438419.5778139168</v>
      </c>
      <c r="D303" s="38">
        <v>5476000</v>
      </c>
      <c r="E303" s="39">
        <f t="shared" si="4"/>
        <v>8545201.5778139159</v>
      </c>
    </row>
    <row r="304" spans="1:5" x14ac:dyDescent="0.35">
      <c r="A304" s="32" t="s">
        <v>730</v>
      </c>
      <c r="B304" s="38">
        <v>62481</v>
      </c>
      <c r="C304" s="39">
        <v>209169.18928176144</v>
      </c>
      <c r="D304" s="38">
        <v>470000</v>
      </c>
      <c r="E304" s="39">
        <f t="shared" si="4"/>
        <v>741650.18928176141</v>
      </c>
    </row>
    <row r="305" spans="1:5" x14ac:dyDescent="0.35">
      <c r="A305" s="32" t="s">
        <v>731</v>
      </c>
      <c r="B305" s="38">
        <v>5445807</v>
      </c>
      <c r="C305" s="39">
        <v>19872624.503425747</v>
      </c>
      <c r="D305" s="38">
        <v>44631000</v>
      </c>
      <c r="E305" s="39">
        <f t="shared" si="4"/>
        <v>69949431.503425747</v>
      </c>
    </row>
    <row r="306" spans="1:5" x14ac:dyDescent="0.35">
      <c r="A306" s="32" t="s">
        <v>732</v>
      </c>
      <c r="B306" s="38">
        <v>121979</v>
      </c>
      <c r="C306" s="39">
        <v>471516.21418899938</v>
      </c>
      <c r="D306" s="38">
        <v>1059000</v>
      </c>
      <c r="E306" s="39">
        <f t="shared" si="4"/>
        <v>1652495.2141889995</v>
      </c>
    </row>
    <row r="307" spans="1:5" x14ac:dyDescent="0.35">
      <c r="A307" s="32" t="s">
        <v>733</v>
      </c>
      <c r="B307" s="38">
        <v>118808</v>
      </c>
      <c r="C307" s="39">
        <v>430506.60188451543</v>
      </c>
      <c r="D307" s="38">
        <v>967000</v>
      </c>
      <c r="E307" s="39">
        <f t="shared" si="4"/>
        <v>1516314.6018845155</v>
      </c>
    </row>
    <row r="308" spans="1:5" x14ac:dyDescent="0.35">
      <c r="A308" s="32" t="s">
        <v>734</v>
      </c>
      <c r="B308" s="38">
        <v>539037</v>
      </c>
      <c r="C308" s="39">
        <v>2068230.413316326</v>
      </c>
      <c r="D308" s="38">
        <v>4645000</v>
      </c>
      <c r="E308" s="39">
        <f t="shared" si="4"/>
        <v>7252267.4133163262</v>
      </c>
    </row>
    <row r="309" spans="1:5" x14ac:dyDescent="0.35">
      <c r="A309" s="32" t="s">
        <v>735</v>
      </c>
      <c r="B309" s="38">
        <v>58698</v>
      </c>
      <c r="C309" s="39">
        <v>242258.55999666586</v>
      </c>
      <c r="D309" s="38">
        <v>544000</v>
      </c>
      <c r="E309" s="39">
        <f t="shared" si="4"/>
        <v>844956.55999666592</v>
      </c>
    </row>
    <row r="310" spans="1:5" x14ac:dyDescent="0.35">
      <c r="A310" s="32" t="s">
        <v>736</v>
      </c>
      <c r="B310" s="38">
        <v>1142234</v>
      </c>
      <c r="C310" s="39">
        <v>4267647.3497500727</v>
      </c>
      <c r="D310" s="38">
        <v>9585000</v>
      </c>
      <c r="E310" s="39">
        <f t="shared" si="4"/>
        <v>14994881.349750072</v>
      </c>
    </row>
    <row r="311" spans="1:5" x14ac:dyDescent="0.35">
      <c r="A311" s="32" t="s">
        <v>737</v>
      </c>
      <c r="B311" s="38">
        <v>1220511</v>
      </c>
      <c r="C311" s="39">
        <v>4721569.8938125698</v>
      </c>
      <c r="D311" s="38">
        <v>10604000</v>
      </c>
      <c r="E311" s="39">
        <f t="shared" si="4"/>
        <v>16546080.893812571</v>
      </c>
    </row>
    <row r="312" spans="1:5" x14ac:dyDescent="0.35">
      <c r="A312" s="32" t="s">
        <v>738</v>
      </c>
      <c r="B312" s="38">
        <v>337725</v>
      </c>
      <c r="C312" s="39">
        <v>1302764.2718445838</v>
      </c>
      <c r="D312" s="38">
        <v>2926000</v>
      </c>
      <c r="E312" s="39">
        <f t="shared" si="4"/>
        <v>4566489.2718445836</v>
      </c>
    </row>
    <row r="313" spans="1:5" x14ac:dyDescent="0.35">
      <c r="A313" s="32" t="s">
        <v>739</v>
      </c>
      <c r="B313" s="38">
        <v>366874</v>
      </c>
      <c r="C313" s="39">
        <v>1418172.1124359064</v>
      </c>
      <c r="D313" s="38">
        <v>3185000</v>
      </c>
      <c r="E313" s="39">
        <f t="shared" si="4"/>
        <v>4970046.1124359062</v>
      </c>
    </row>
    <row r="314" spans="1:5" x14ac:dyDescent="0.35">
      <c r="A314" s="32" t="s">
        <v>740</v>
      </c>
      <c r="B314" s="38">
        <v>22697</v>
      </c>
      <c r="C314" s="39">
        <v>0</v>
      </c>
      <c r="D314" s="40">
        <v>27303</v>
      </c>
      <c r="E314" s="39">
        <f t="shared" si="4"/>
        <v>50000</v>
      </c>
    </row>
    <row r="315" spans="1:5" x14ac:dyDescent="0.35">
      <c r="A315" s="32" t="s">
        <v>741</v>
      </c>
      <c r="B315" s="38">
        <v>80867</v>
      </c>
      <c r="C315" s="39">
        <v>265570.41686422902</v>
      </c>
      <c r="D315" s="38">
        <v>596000</v>
      </c>
      <c r="E315" s="39">
        <f t="shared" si="4"/>
        <v>942437.41686422902</v>
      </c>
    </row>
    <row r="316" spans="1:5" x14ac:dyDescent="0.35">
      <c r="A316" s="32" t="s">
        <v>742</v>
      </c>
      <c r="B316" s="38">
        <v>92322</v>
      </c>
      <c r="C316" s="39">
        <v>373487.36777144409</v>
      </c>
      <c r="D316" s="38">
        <v>839000</v>
      </c>
      <c r="E316" s="39">
        <f t="shared" si="4"/>
        <v>1304809.3677714441</v>
      </c>
    </row>
    <row r="317" spans="1:5" x14ac:dyDescent="0.35">
      <c r="A317" s="32" t="s">
        <v>743</v>
      </c>
      <c r="B317" s="38">
        <v>1493532</v>
      </c>
      <c r="C317" s="39">
        <v>5773384.4822406285</v>
      </c>
      <c r="D317" s="38">
        <v>12966000</v>
      </c>
      <c r="E317" s="39">
        <f t="shared" si="4"/>
        <v>20232916.482240628</v>
      </c>
    </row>
    <row r="318" spans="1:5" x14ac:dyDescent="0.35">
      <c r="A318" s="32" t="s">
        <v>744</v>
      </c>
      <c r="B318" s="38">
        <v>479587</v>
      </c>
      <c r="C318" s="39">
        <v>1855294.6368638326</v>
      </c>
      <c r="D318" s="38">
        <v>4167000</v>
      </c>
      <c r="E318" s="39">
        <f t="shared" si="4"/>
        <v>6501881.6368638324</v>
      </c>
    </row>
    <row r="319" spans="1:5" x14ac:dyDescent="0.35">
      <c r="A319" s="32" t="s">
        <v>745</v>
      </c>
      <c r="B319" s="38">
        <v>642733</v>
      </c>
      <c r="C319" s="39">
        <v>2484519.6123310048</v>
      </c>
      <c r="D319" s="38">
        <v>5580000</v>
      </c>
      <c r="E319" s="39">
        <f t="shared" si="4"/>
        <v>8707252.6123310048</v>
      </c>
    </row>
    <row r="320" spans="1:5" x14ac:dyDescent="0.35">
      <c r="A320" s="32" t="s">
        <v>810</v>
      </c>
      <c r="B320" s="38">
        <v>0</v>
      </c>
      <c r="C320" s="39">
        <v>0</v>
      </c>
      <c r="D320" s="40">
        <v>50000</v>
      </c>
      <c r="E320" s="39">
        <f t="shared" si="4"/>
        <v>50000</v>
      </c>
    </row>
    <row r="321" spans="1:5" x14ac:dyDescent="0.35">
      <c r="A321" s="32" t="s">
        <v>746</v>
      </c>
      <c r="B321" s="38">
        <v>111334</v>
      </c>
      <c r="C321" s="39">
        <v>427175.87195115635</v>
      </c>
      <c r="D321" s="38">
        <v>959000</v>
      </c>
      <c r="E321" s="39">
        <f t="shared" si="4"/>
        <v>1497509.8719511563</v>
      </c>
    </row>
    <row r="322" spans="1:5" x14ac:dyDescent="0.35">
      <c r="A322" s="32" t="s">
        <v>747</v>
      </c>
      <c r="B322" s="38">
        <v>304678</v>
      </c>
      <c r="C322" s="39">
        <v>565651.61946375109</v>
      </c>
      <c r="D322" s="38">
        <v>1270000</v>
      </c>
      <c r="E322" s="39">
        <f t="shared" si="4"/>
        <v>2140329.6194637511</v>
      </c>
    </row>
    <row r="323" spans="1:5" x14ac:dyDescent="0.35">
      <c r="A323" s="32" t="s">
        <v>748</v>
      </c>
      <c r="B323" s="38">
        <v>177584</v>
      </c>
      <c r="C323" s="39">
        <v>686501.17019033711</v>
      </c>
      <c r="D323" s="38">
        <v>1542000</v>
      </c>
      <c r="E323" s="39">
        <f t="shared" si="4"/>
        <v>2406085.1701903371</v>
      </c>
    </row>
    <row r="324" spans="1:5" x14ac:dyDescent="0.35">
      <c r="A324" s="32" t="s">
        <v>749</v>
      </c>
      <c r="B324" s="38">
        <v>26273</v>
      </c>
      <c r="C324" s="39">
        <v>101557.98897389766</v>
      </c>
      <c r="D324" s="38">
        <v>228000</v>
      </c>
      <c r="E324" s="39">
        <f t="shared" si="4"/>
        <v>355830.98897389765</v>
      </c>
    </row>
    <row r="325" spans="1:5" x14ac:dyDescent="0.35">
      <c r="A325" s="32" t="s">
        <v>750</v>
      </c>
      <c r="B325" s="38">
        <v>142660</v>
      </c>
      <c r="C325" s="39">
        <v>547335.85749622656</v>
      </c>
      <c r="D325" s="38">
        <v>1229000</v>
      </c>
      <c r="E325" s="39">
        <f t="shared" si="4"/>
        <v>1918995.8574962267</v>
      </c>
    </row>
    <row r="326" spans="1:5" x14ac:dyDescent="0.35">
      <c r="A326" s="32" t="s">
        <v>751</v>
      </c>
      <c r="B326" s="38">
        <v>22492</v>
      </c>
      <c r="C326" s="39">
        <v>47986.580768405096</v>
      </c>
      <c r="D326" s="38">
        <v>108000</v>
      </c>
      <c r="E326" s="39">
        <f t="shared" si="4"/>
        <v>178478.58076840511</v>
      </c>
    </row>
    <row r="327" spans="1:5" x14ac:dyDescent="0.35">
      <c r="A327" s="32" t="s">
        <v>752</v>
      </c>
      <c r="B327" s="38">
        <v>19217</v>
      </c>
      <c r="C327" s="39">
        <v>74342.932965679312</v>
      </c>
      <c r="D327" s="38">
        <v>167000</v>
      </c>
      <c r="E327" s="39">
        <f t="shared" si="4"/>
        <v>260559.93296567933</v>
      </c>
    </row>
    <row r="328" spans="1:5" x14ac:dyDescent="0.35">
      <c r="A328" s="32" t="s">
        <v>753</v>
      </c>
      <c r="B328" s="38">
        <v>269729</v>
      </c>
      <c r="C328" s="39">
        <v>1012119.0531675956</v>
      </c>
      <c r="D328" s="38">
        <v>2273000</v>
      </c>
      <c r="E328" s="39">
        <f t="shared" si="4"/>
        <v>3554848.0531675955</v>
      </c>
    </row>
    <row r="329" spans="1:5" x14ac:dyDescent="0.35">
      <c r="A329" s="32" t="s">
        <v>754</v>
      </c>
      <c r="B329" s="38">
        <v>17408</v>
      </c>
      <c r="C329" s="39">
        <v>80194.47901071157</v>
      </c>
      <c r="D329" s="38">
        <v>180000</v>
      </c>
      <c r="E329" s="39">
        <f t="shared" si="4"/>
        <v>277602.47901071154</v>
      </c>
    </row>
    <row r="330" spans="1:5" x14ac:dyDescent="0.35">
      <c r="A330" s="32" t="s">
        <v>755</v>
      </c>
      <c r="B330" s="38">
        <v>30944</v>
      </c>
      <c r="C330" s="39">
        <v>8834.2407216829288</v>
      </c>
      <c r="D330" s="38">
        <v>20000</v>
      </c>
      <c r="E330" s="39">
        <f t="shared" si="4"/>
        <v>59778.240721682931</v>
      </c>
    </row>
    <row r="331" spans="1:5" x14ac:dyDescent="0.35">
      <c r="A331" s="32" t="s">
        <v>756</v>
      </c>
      <c r="B331" s="38">
        <v>390290</v>
      </c>
      <c r="C331" s="39">
        <v>1509627.3209674084</v>
      </c>
      <c r="D331" s="38">
        <v>3390000</v>
      </c>
      <c r="E331" s="39">
        <f t="shared" si="4"/>
        <v>5289917.3209674079</v>
      </c>
    </row>
    <row r="332" spans="1:5" x14ac:dyDescent="0.35">
      <c r="A332" s="32" t="s">
        <v>757</v>
      </c>
      <c r="B332" s="38">
        <v>6458232</v>
      </c>
      <c r="C332" s="39">
        <v>24963212.60199371</v>
      </c>
      <c r="D332" s="38">
        <v>56064000</v>
      </c>
      <c r="E332" s="39">
        <f t="shared" si="4"/>
        <v>87485444.60199371</v>
      </c>
    </row>
    <row r="333" spans="1:5" x14ac:dyDescent="0.35">
      <c r="A333" s="32" t="s">
        <v>758</v>
      </c>
      <c r="B333" s="38">
        <v>1042242</v>
      </c>
      <c r="C333" s="39">
        <v>3456299.1023799297</v>
      </c>
      <c r="D333" s="38">
        <v>7762000</v>
      </c>
      <c r="E333" s="39">
        <f t="shared" si="4"/>
        <v>12260541.102379929</v>
      </c>
    </row>
    <row r="334" spans="1:5" x14ac:dyDescent="0.35">
      <c r="A334" s="32" t="s">
        <v>759</v>
      </c>
      <c r="B334" s="38">
        <v>261542</v>
      </c>
      <c r="C334" s="39">
        <v>1011780.7759087388</v>
      </c>
      <c r="D334" s="38">
        <v>2272000</v>
      </c>
      <c r="E334" s="39">
        <f t="shared" si="4"/>
        <v>3545322.7759087388</v>
      </c>
    </row>
  </sheetData>
  <sheetProtection autoFilter="0"/>
  <autoFilter ref="A19:E19" xr:uid="{CA264ACB-1CF7-402E-B866-A8FBB1FE395F}"/>
  <mergeCells count="7">
    <mergeCell ref="A12:E12"/>
    <mergeCell ref="A13:E13"/>
    <mergeCell ref="C16:C17"/>
    <mergeCell ref="D16:D17"/>
    <mergeCell ref="B16:B17"/>
    <mergeCell ref="E16:E17"/>
    <mergeCell ref="A14:E14"/>
  </mergeCells>
  <printOptions horizontalCentered="1"/>
  <pageMargins left="0.25" right="0.25" top="0.75" bottom="0.75" header="0.3" footer="0.3"/>
  <pageSetup scale="75" fitToHeight="1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0A50-80D9-4991-BD0C-FAB2BBDCF4B7}">
  <dimension ref="A2:B51"/>
  <sheetViews>
    <sheetView workbookViewId="0">
      <selection activeCell="A2" sqref="A2"/>
    </sheetView>
  </sheetViews>
  <sheetFormatPr defaultRowHeight="15.6" x14ac:dyDescent="0.4"/>
  <cols>
    <col min="1" max="1" width="46.77734375" style="1" customWidth="1"/>
    <col min="2" max="16384" width="8.88671875" style="1"/>
  </cols>
  <sheetData>
    <row r="2" spans="1:2" x14ac:dyDescent="0.4">
      <c r="A2" s="1" t="s">
        <v>43</v>
      </c>
      <c r="B2" s="1" t="s">
        <v>44</v>
      </c>
    </row>
    <row r="4" spans="1:2" x14ac:dyDescent="0.4">
      <c r="A4" s="1" t="s">
        <v>45</v>
      </c>
      <c r="B4" s="48" t="s">
        <v>46</v>
      </c>
    </row>
    <row r="6" spans="1:2" x14ac:dyDescent="0.4">
      <c r="B6" s="2"/>
    </row>
    <row r="7" spans="1:2" x14ac:dyDescent="0.4">
      <c r="A7" s="1" t="s">
        <v>761</v>
      </c>
      <c r="B7" s="2" t="s">
        <v>820</v>
      </c>
    </row>
    <row r="8" spans="1:2" x14ac:dyDescent="0.4">
      <c r="B8" s="2"/>
    </row>
    <row r="9" spans="1:2" x14ac:dyDescent="0.4">
      <c r="A9" s="1" t="s">
        <v>773</v>
      </c>
      <c r="B9" s="1" t="s">
        <v>772</v>
      </c>
    </row>
    <row r="10" spans="1:2" x14ac:dyDescent="0.4">
      <c r="B10" s="48" t="s">
        <v>776</v>
      </c>
    </row>
    <row r="11" spans="1:2" x14ac:dyDescent="0.4">
      <c r="B11" s="1" t="s">
        <v>778</v>
      </c>
    </row>
    <row r="12" spans="1:2" x14ac:dyDescent="0.4">
      <c r="B12" s="1" t="s">
        <v>797</v>
      </c>
    </row>
    <row r="14" spans="1:2" x14ac:dyDescent="0.4">
      <c r="B14" s="2"/>
    </row>
    <row r="15" spans="1:2" x14ac:dyDescent="0.4">
      <c r="A15" s="1" t="s">
        <v>774</v>
      </c>
      <c r="B15" s="52" t="s">
        <v>775</v>
      </c>
    </row>
    <row r="16" spans="1:2" x14ac:dyDescent="0.4">
      <c r="B16" s="2" t="s">
        <v>808</v>
      </c>
    </row>
    <row r="17" spans="1:2" x14ac:dyDescent="0.4">
      <c r="B17" s="2" t="s">
        <v>809</v>
      </c>
    </row>
    <row r="18" spans="1:2" x14ac:dyDescent="0.4">
      <c r="B18" s="2" t="s">
        <v>841</v>
      </c>
    </row>
    <row r="19" spans="1:2" x14ac:dyDescent="0.4">
      <c r="B19" s="2" t="s">
        <v>842</v>
      </c>
    </row>
    <row r="20" spans="1:2" x14ac:dyDescent="0.4">
      <c r="B20" s="2"/>
    </row>
    <row r="21" spans="1:2" x14ac:dyDescent="0.4">
      <c r="B21" s="2"/>
    </row>
    <row r="22" spans="1:2" x14ac:dyDescent="0.4">
      <c r="A22" s="1" t="s">
        <v>790</v>
      </c>
      <c r="B22" s="2" t="s">
        <v>791</v>
      </c>
    </row>
    <row r="23" spans="1:2" x14ac:dyDescent="0.4">
      <c r="B23" s="2" t="s">
        <v>792</v>
      </c>
    </row>
    <row r="24" spans="1:2" x14ac:dyDescent="0.4">
      <c r="B24" s="2" t="s">
        <v>794</v>
      </c>
    </row>
    <row r="25" spans="1:2" x14ac:dyDescent="0.4">
      <c r="B25" s="52" t="s">
        <v>796</v>
      </c>
    </row>
    <row r="26" spans="1:2" x14ac:dyDescent="0.4">
      <c r="B26" s="2" t="s">
        <v>827</v>
      </c>
    </row>
    <row r="27" spans="1:2" x14ac:dyDescent="0.4">
      <c r="B27" s="2" t="s">
        <v>828</v>
      </c>
    </row>
    <row r="28" spans="1:2" x14ac:dyDescent="0.4">
      <c r="B28" s="2" t="s">
        <v>829</v>
      </c>
    </row>
    <row r="29" spans="1:2" x14ac:dyDescent="0.4">
      <c r="B29" s="2" t="s">
        <v>830</v>
      </c>
    </row>
    <row r="30" spans="1:2" x14ac:dyDescent="0.4">
      <c r="B30" s="2" t="s">
        <v>831</v>
      </c>
    </row>
    <row r="31" spans="1:2" x14ac:dyDescent="0.4">
      <c r="B31" s="2" t="s">
        <v>832</v>
      </c>
    </row>
    <row r="32" spans="1:2" x14ac:dyDescent="0.4">
      <c r="B32" s="2" t="s">
        <v>851</v>
      </c>
    </row>
    <row r="33" spans="1:2" x14ac:dyDescent="0.4">
      <c r="B33" s="2" t="s">
        <v>852</v>
      </c>
    </row>
    <row r="34" spans="1:2" x14ac:dyDescent="0.4">
      <c r="B34" s="2" t="s">
        <v>853</v>
      </c>
    </row>
    <row r="35" spans="1:2" x14ac:dyDescent="0.4">
      <c r="B35" s="2"/>
    </row>
    <row r="36" spans="1:2" x14ac:dyDescent="0.4">
      <c r="B36" s="2"/>
    </row>
    <row r="37" spans="1:2" x14ac:dyDescent="0.4">
      <c r="A37" s="1" t="s">
        <v>837</v>
      </c>
      <c r="B37" s="52" t="s">
        <v>836</v>
      </c>
    </row>
    <row r="38" spans="1:2" x14ac:dyDescent="0.4">
      <c r="B38" s="2"/>
    </row>
    <row r="39" spans="1:2" x14ac:dyDescent="0.4">
      <c r="A39" s="1" t="s">
        <v>843</v>
      </c>
      <c r="B39" s="2" t="s">
        <v>844</v>
      </c>
    </row>
    <row r="40" spans="1:2" x14ac:dyDescent="0.4">
      <c r="B40" s="2" t="s">
        <v>845</v>
      </c>
    </row>
    <row r="41" spans="1:2" x14ac:dyDescent="0.4">
      <c r="B41" s="2"/>
    </row>
    <row r="42" spans="1:2" x14ac:dyDescent="0.4">
      <c r="A42" s="1" t="s">
        <v>847</v>
      </c>
      <c r="B42" s="2" t="s">
        <v>846</v>
      </c>
    </row>
    <row r="43" spans="1:2" x14ac:dyDescent="0.4">
      <c r="B43" s="2"/>
    </row>
    <row r="44" spans="1:2" x14ac:dyDescent="0.4">
      <c r="A44" s="1" t="s">
        <v>848</v>
      </c>
      <c r="B44" s="2" t="s">
        <v>849</v>
      </c>
    </row>
    <row r="45" spans="1:2" x14ac:dyDescent="0.4">
      <c r="B45" s="2"/>
    </row>
    <row r="46" spans="1:2" x14ac:dyDescent="0.4">
      <c r="B46" s="2"/>
    </row>
    <row r="47" spans="1:2" x14ac:dyDescent="0.4">
      <c r="B47" s="2"/>
    </row>
    <row r="48" spans="1:2" x14ac:dyDescent="0.4">
      <c r="A48" s="1" t="s">
        <v>47</v>
      </c>
      <c r="B48" s="3" t="s">
        <v>10</v>
      </c>
    </row>
    <row r="49" spans="2:2" x14ac:dyDescent="0.4">
      <c r="B49" s="52" t="s">
        <v>14</v>
      </c>
    </row>
    <row r="50" spans="2:2" x14ac:dyDescent="0.4">
      <c r="B50" s="52" t="s">
        <v>19</v>
      </c>
    </row>
    <row r="51" spans="2:2" x14ac:dyDescent="0.4">
      <c r="B51" s="52" t="s">
        <v>35</v>
      </c>
    </row>
  </sheetData>
  <hyperlinks>
    <hyperlink ref="B4" r:id="rId1" xr:uid="{AFB37399-70B3-4AEA-82D7-83F3502E9D44}"/>
    <hyperlink ref="B15" r:id="rId2" xr:uid="{9A619990-B1D3-4D9F-819D-36D16DE33252}"/>
    <hyperlink ref="B25" r:id="rId3" xr:uid="{67A60F72-C3A1-46B3-8141-B119160FFB01}"/>
    <hyperlink ref="B10" r:id="rId4" xr:uid="{9422C40D-D772-422F-A0CB-64E79B69E781}"/>
    <hyperlink ref="B48" r:id="rId5" xr:uid="{1075B0F7-A46C-4C92-B511-4B5976BEAD81}"/>
    <hyperlink ref="B50" r:id="rId6" xr:uid="{2A7AC993-1B2A-4A0E-A117-E79CA0B4005E}"/>
    <hyperlink ref="B49" r:id="rId7" xr:uid="{F199FB2E-4169-4E11-90FF-A8C0199A6478}"/>
    <hyperlink ref="B51" r:id="rId8" xr:uid="{3E5CFFF2-C648-4448-92B3-54B3F73547CD}"/>
    <hyperlink ref="B37" r:id="rId9" xr:uid="{1B953992-D8C8-47E8-A43E-A3A09EEF557D}"/>
  </hyperlinks>
  <pageMargins left="0.7" right="0.7" top="0.75" bottom="0.75" header="0.3" footer="0.3"/>
  <pageSetup orientation="portrait" horizontalDpi="4294967293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Summary Table to Govts</vt:lpstr>
      <vt:lpstr>Full Table</vt:lpstr>
      <vt:lpstr>general aid for govts</vt:lpstr>
      <vt:lpstr>transit</vt:lpstr>
      <vt:lpstr>rental assistance</vt:lpstr>
      <vt:lpstr>school districts</vt:lpstr>
      <vt:lpstr>Sources</vt:lpstr>
      <vt:lpstr>'school districts'!Print_Area</vt:lpstr>
      <vt:lpstr>'school districts'!Print_Titles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Emily</cp:lastModifiedBy>
  <dcterms:created xsi:type="dcterms:W3CDTF">2021-03-16T16:17:06Z</dcterms:created>
  <dcterms:modified xsi:type="dcterms:W3CDTF">2021-06-11T15:20:11Z</dcterms:modified>
</cp:coreProperties>
</file>